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Users\Norbert\Downloads\"/>
    </mc:Choice>
  </mc:AlternateContent>
  <bookViews>
    <workbookView xWindow="0" yWindow="0" windowWidth="19200" windowHeight="11235" activeTab="2"/>
  </bookViews>
  <sheets>
    <sheet name="Calculator" sheetId="1" r:id="rId1"/>
    <sheet name="Basis for Calculation" sheetId="2" r:id="rId2"/>
    <sheet name="Shrink Factor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4" i="1"/>
  <c r="D8" i="1"/>
  <c r="E6" i="1"/>
  <c r="E7" i="1" s="1"/>
  <c r="D9" i="1"/>
  <c r="E10" i="1"/>
  <c r="E9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D15" i="1"/>
  <c r="D16" i="1" s="1"/>
  <c r="D17" i="1" s="1"/>
  <c r="D18" i="1" s="1"/>
  <c r="D19" i="1" s="1"/>
  <c r="D20" i="1" s="1"/>
  <c r="D21" i="1" s="1"/>
  <c r="E14" i="1"/>
  <c r="D22" i="1" l="1"/>
  <c r="D23" i="1" s="1"/>
  <c r="D24" i="1" s="1"/>
  <c r="D25" i="1" s="1"/>
  <c r="D26" i="1" s="1"/>
  <c r="D27" i="1" s="1"/>
  <c r="D10" i="1" s="1"/>
</calcChain>
</file>

<file path=xl/sharedStrings.xml><?xml version="1.0" encoding="utf-8"?>
<sst xmlns="http://schemas.openxmlformats.org/spreadsheetml/2006/main" count="177" uniqueCount="133">
  <si>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</si>
  <si>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</si>
  <si>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</si>
  <si>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</si>
  <si>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</si>
  <si>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</si>
  <si>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</si>
  <si>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</si>
  <si>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</si>
  <si>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</si>
  <si>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</si>
  <si>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</si>
  <si>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</si>
  <si>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P0</t>
  </si>
  <si>
    <t>Point</t>
  </si>
  <si>
    <t>Description</t>
  </si>
  <si>
    <t>Position</t>
  </si>
  <si>
    <t>mm</t>
  </si>
  <si>
    <t>Beginn</t>
  </si>
  <si>
    <t>Taper Start</t>
  </si>
  <si>
    <t>Grey PTC of Blue</t>
  </si>
  <si>
    <t>Green PTC of Blue</t>
  </si>
  <si>
    <t>Green PTC of Grey</t>
  </si>
  <si>
    <t>Blue PTC of Grey</t>
  </si>
  <si>
    <t>Bury-Splice 3 Entry</t>
  </si>
  <si>
    <t>Bury-Splice 3 Exit</t>
  </si>
  <si>
    <t>Bury-Splice 2 Exit</t>
  </si>
  <si>
    <t>Bury-Splice 2 Entry</t>
  </si>
  <si>
    <t>Bury-Splice 1 Entry</t>
  </si>
  <si>
    <t>Bury Splice 1 working Exit</t>
  </si>
  <si>
    <t>Line Diameter d =</t>
  </si>
  <si>
    <t>Bury-Splice Length Factor n =</t>
  </si>
  <si>
    <t>Line Diameters</t>
  </si>
  <si>
    <t>Bury-Splice Shrink Factor SF =</t>
  </si>
  <si>
    <t>DD Vari-Loop Calculator</t>
  </si>
  <si>
    <t>Fixed Eye Length =</t>
  </si>
  <si>
    <t>Minimum Length =</t>
  </si>
  <si>
    <t>Maximum total Loop Length =</t>
  </si>
  <si>
    <t>Marking Points</t>
  </si>
  <si>
    <t>Info: Bury-Splice Length =</t>
  </si>
  <si>
    <t>Info: Minimum Loop Length=</t>
  </si>
  <si>
    <t>Info: Needed Line total=</t>
  </si>
  <si>
    <t xml:space="preserve"> </t>
  </si>
  <si>
    <t>g/m</t>
  </si>
  <si>
    <t>Liros D-Pro</t>
  </si>
  <si>
    <t>3.0mm</t>
  </si>
  <si>
    <t>Dyneema®</t>
  </si>
  <si>
    <t>950daN</t>
  </si>
  <si>
    <t>2.5mm</t>
  </si>
  <si>
    <t>580daN</t>
  </si>
  <si>
    <t>2.0mm</t>
  </si>
  <si>
    <t>410daN</t>
  </si>
  <si>
    <t>1.0mm</t>
  </si>
  <si>
    <t>195daN</t>
  </si>
  <si>
    <t>Kanirope</t>
  </si>
  <si>
    <t>0.14mm bis 1mm</t>
  </si>
  <si>
    <t>4.5daN bis 136 daN</t>
  </si>
  <si>
    <t>0.03 bis 0.9</t>
  </si>
  <si>
    <t>AliExpress</t>
  </si>
  <si>
    <t>(SK-75/SK-70)</t>
  </si>
  <si>
    <t>Liros</t>
  </si>
  <si>
    <t>3.0 mm</t>
  </si>
  <si>
    <t>550daN</t>
  </si>
  <si>
    <t>Regatta 2000</t>
  </si>
  <si>
    <t>Polyester</t>
  </si>
  <si>
    <t>Polyesterseil</t>
  </si>
  <si>
    <t>75daN</t>
  </si>
  <si>
    <t>KaniropeeBay</t>
  </si>
  <si>
    <t>(PES)</t>
  </si>
  <si>
    <t>Nylon Schnur</t>
  </si>
  <si>
    <t>Polyamid</t>
  </si>
  <si>
    <t>100daN</t>
  </si>
  <si>
    <t>Schnurhaus</t>
  </si>
  <si>
    <t>(PA Nylon)</t>
  </si>
  <si>
    <t>AmSteel®-Blue</t>
  </si>
  <si>
    <t>7/64"</t>
  </si>
  <si>
    <t>730daN</t>
  </si>
  <si>
    <t>SamsonRope</t>
  </si>
  <si>
    <t>(2.78mm)</t>
  </si>
  <si>
    <t>600daN</t>
  </si>
  <si>
    <t>min.</t>
  </si>
  <si>
    <t>1/8"</t>
  </si>
  <si>
    <t>1100daN</t>
  </si>
  <si>
    <t>Samson Rope</t>
  </si>
  <si>
    <t>(3.175mm)</t>
  </si>
  <si>
    <t>1000daN</t>
  </si>
  <si>
    <t>Zing-It / Lash-It</t>
  </si>
  <si>
    <t>1/16"</t>
  </si>
  <si>
    <t>230daN</t>
  </si>
  <si>
    <t>(1.75mm)</t>
  </si>
  <si>
    <t>3/32"</t>
  </si>
  <si>
    <t>290daN</t>
  </si>
  <si>
    <t>2.2mm</t>
  </si>
  <si>
    <t>(2.38mm)</t>
  </si>
  <si>
    <t>dynaGLIDE</t>
  </si>
  <si>
    <t>1/14"</t>
  </si>
  <si>
    <t>380daN min.</t>
  </si>
  <si>
    <t>Teufelberger</t>
  </si>
  <si>
    <t>1.8mm</t>
  </si>
  <si>
    <t>Manufacturer</t>
  </si>
  <si>
    <t>Type</t>
  </si>
  <si>
    <t>Diameter</t>
  </si>
  <si>
    <t>Fiber in</t>
  </si>
  <si>
    <t>Core /</t>
  </si>
  <si>
    <t>Jacket</t>
  </si>
  <si>
    <t>Breaking Load</t>
  </si>
  <si>
    <t>Braiding</t>
  </si>
  <si>
    <t>Weight</t>
  </si>
  <si>
    <t>Stretching at</t>
  </si>
  <si>
    <t>12-strand</t>
  </si>
  <si>
    <t>8-strand</t>
  </si>
  <si>
    <t>16-strand</t>
  </si>
  <si>
    <t>Feine Braid</t>
  </si>
  <si>
    <t>% Break Load</t>
  </si>
  <si>
    <t>Shrink-Factor</t>
  </si>
  <si>
    <t>of Bury-Splice</t>
  </si>
  <si>
    <t>Fishing Line</t>
  </si>
  <si>
    <t>&lt;1% at 30%</t>
  </si>
  <si>
    <t>&lt;1.5% at 30%</t>
  </si>
  <si>
    <t>~5% at 30%</t>
  </si>
  <si>
    <t>~10% at 30%</t>
  </si>
  <si>
    <t>0,46% at 10%</t>
  </si>
  <si>
    <t>0,70% at 20%</t>
  </si>
  <si>
    <t>0,96% at 30%</t>
  </si>
  <si>
    <t>0.40% at 10%</t>
  </si>
  <si>
    <t>0.81% at 20%</t>
  </si>
  <si>
    <t>1.20% at 30%</t>
  </si>
  <si>
    <t>Technical Data of Lines</t>
  </si>
  <si>
    <t>Only spliceable by</t>
  </si>
  <si>
    <t>(ca. 16 to 24 times)</t>
  </si>
  <si>
    <t>not spliceable</t>
  </si>
  <si>
    <t>use knots</t>
  </si>
  <si>
    <t>Serpentine
Path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</si>
</sst>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252C2F"/>
      <name val="Inherit"/>
      <charset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rgb="FF252C2F"/>
      <name val="Inherit"/>
      <charset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7F5E7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7BCBE"/>
      </left>
      <right style="thin">
        <color rgb="FFB7BCBE"/>
      </right>
      <top style="thin">
        <color rgb="FFB7BCBE"/>
      </top>
      <bottom/>
      <diagonal/>
    </border>
    <border>
      <left style="thin">
        <color rgb="FFB7BCBE"/>
      </left>
      <right style="thin">
        <color rgb="FFB7BCBE"/>
      </right>
      <top/>
      <bottom/>
      <diagonal/>
    </border>
    <border>
      <left style="thin">
        <color rgb="FFB7BCBE"/>
      </left>
      <right style="thin">
        <color rgb="FFB7BCBE"/>
      </right>
      <top/>
      <bottom style="thin">
        <color rgb="FFB7BCBE"/>
      </bottom>
      <diagonal/>
    </border>
    <border>
      <left style="thin">
        <color rgb="FFB7BCBE"/>
      </left>
      <right style="thin">
        <color rgb="FFB7BCBE"/>
      </right>
      <top style="thin">
        <color rgb="FFB7BCBE"/>
      </top>
      <bottom style="thin">
        <color rgb="FFB7BCBE"/>
      </bottom>
      <diagonal/>
    </border>
    <border>
      <left style="medium">
        <color indexed="64"/>
      </left>
      <right style="thin">
        <color rgb="FFB7BCBE"/>
      </right>
      <top style="thin">
        <color rgb="FFB7BCBE"/>
      </top>
      <bottom/>
      <diagonal/>
    </border>
    <border>
      <left style="thin">
        <color rgb="FFB7BCBE"/>
      </left>
      <right style="medium">
        <color indexed="64"/>
      </right>
      <top style="thin">
        <color rgb="FFB7BCBE"/>
      </top>
      <bottom/>
      <diagonal/>
    </border>
    <border>
      <left style="medium">
        <color indexed="64"/>
      </left>
      <right style="thin">
        <color rgb="FFB7BCBE"/>
      </right>
      <top/>
      <bottom/>
      <diagonal/>
    </border>
    <border>
      <left style="thin">
        <color rgb="FFB7BCB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B7BCBE"/>
      </right>
      <top/>
      <bottom style="thin">
        <color rgb="FFB7BCBE"/>
      </bottom>
      <diagonal/>
    </border>
    <border>
      <left style="thin">
        <color rgb="FFB7BCBE"/>
      </left>
      <right style="medium">
        <color indexed="64"/>
      </right>
      <top/>
      <bottom style="thin">
        <color rgb="FFB7BCBE"/>
      </bottom>
      <diagonal/>
    </border>
    <border>
      <left style="medium">
        <color indexed="64"/>
      </left>
      <right style="thin">
        <color rgb="FFB7BCBE"/>
      </right>
      <top style="thin">
        <color rgb="FFB7BCBE"/>
      </top>
      <bottom style="thin">
        <color rgb="FFB7BCBE"/>
      </bottom>
      <diagonal/>
    </border>
    <border>
      <left style="thin">
        <color rgb="FFB7BCBE"/>
      </left>
      <right style="medium">
        <color indexed="64"/>
      </right>
      <top style="thin">
        <color rgb="FFB7BCBE"/>
      </top>
      <bottom style="thin">
        <color rgb="FFB7BCBE"/>
      </bottom>
      <diagonal/>
    </border>
    <border>
      <left style="medium">
        <color indexed="64"/>
      </left>
      <right style="thin">
        <color rgb="FFB7BCBE"/>
      </right>
      <top/>
      <bottom style="medium">
        <color indexed="64"/>
      </bottom>
      <diagonal/>
    </border>
    <border>
      <left style="thin">
        <color rgb="FFB7BCBE"/>
      </left>
      <right style="thin">
        <color rgb="FFB7BCBE"/>
      </right>
      <top/>
      <bottom style="medium">
        <color indexed="64"/>
      </bottom>
      <diagonal/>
    </border>
    <border>
      <left style="thin">
        <color rgb="FFB7BCB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right"/>
    </xf>
    <xf numFmtId="0" fontId="2" fillId="0" borderId="5" xfId="0" applyFont="1" applyBorder="1"/>
    <xf numFmtId="0" fontId="2" fillId="0" borderId="1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/>
    <xf numFmtId="0" fontId="2" fillId="0" borderId="5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0" borderId="15" xfId="0" applyFont="1" applyBorder="1" applyProtection="1"/>
    <xf numFmtId="0" fontId="2" fillId="0" borderId="1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3" borderId="26" xfId="0" applyNumberFormat="1" applyFont="1" applyFill="1" applyBorder="1" applyAlignment="1">
      <alignment horizontal="center" wrapText="1"/>
    </xf>
    <xf numFmtId="0" fontId="0" fillId="3" borderId="28" xfId="0" applyNumberFormat="1" applyFill="1" applyBorder="1" applyAlignment="1">
      <alignment horizontal="center" wrapText="1"/>
    </xf>
    <xf numFmtId="0" fontId="9" fillId="3" borderId="30" xfId="0" applyNumberFormat="1" applyFont="1" applyFill="1" applyBorder="1" applyAlignment="1">
      <alignment horizontal="center" wrapText="1"/>
    </xf>
    <xf numFmtId="0" fontId="9" fillId="3" borderId="24" xfId="0" applyNumberFormat="1" applyFont="1" applyFill="1" applyBorder="1" applyAlignment="1">
      <alignment horizontal="center" wrapText="1"/>
    </xf>
    <xf numFmtId="0" fontId="9" fillId="3" borderId="26" xfId="0" applyNumberFormat="1" applyFont="1" applyFill="1" applyBorder="1" applyAlignment="1">
      <alignment horizontal="center" wrapText="1"/>
    </xf>
    <xf numFmtId="0" fontId="9" fillId="3" borderId="28" xfId="0" applyNumberFormat="1" applyFont="1" applyFill="1" applyBorder="1" applyAlignment="1">
      <alignment horizontal="center" wrapText="1"/>
    </xf>
    <xf numFmtId="0" fontId="0" fillId="3" borderId="26" xfId="0" applyNumberFormat="1" applyFill="1" applyBorder="1" applyAlignment="1">
      <alignment horizontal="center" wrapText="1"/>
    </xf>
    <xf numFmtId="0" fontId="0" fillId="3" borderId="33" xfId="0" applyNumberForma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0" fontId="0" fillId="3" borderId="32" xfId="0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8" fillId="3" borderId="22" xfId="1" applyFont="1" applyFill="1" applyBorder="1" applyAlignment="1">
      <alignment horizontal="center" wrapText="1"/>
    </xf>
    <xf numFmtId="0" fontId="8" fillId="3" borderId="19" xfId="1" applyFont="1" applyFill="1" applyBorder="1" applyAlignment="1">
      <alignment horizontal="center" wrapText="1"/>
    </xf>
    <xf numFmtId="0" fontId="8" fillId="3" borderId="21" xfId="1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8" fillId="3" borderId="29" xfId="1" applyFont="1" applyFill="1" applyBorder="1" applyAlignment="1">
      <alignment horizontal="center" wrapText="1"/>
    </xf>
    <xf numFmtId="0" fontId="8" fillId="3" borderId="23" xfId="1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8" fillId="3" borderId="25" xfId="1" applyFont="1" applyFill="1" applyBorder="1" applyAlignment="1">
      <alignment horizontal="center" wrapText="1"/>
    </xf>
    <xf numFmtId="0" fontId="8" fillId="3" borderId="27" xfId="1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center" wrapText="1"/>
    </xf>
    <xf numFmtId="0" fontId="0" fillId="3" borderId="31" xfId="0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Marking Points, linear view</a:t>
            </a:r>
          </a:p>
        </c:rich>
      </c:tx>
      <c:layout>
        <c:manualLayout>
          <c:xMode val="edge"/>
          <c:yMode val="edge"/>
          <c:x val="0.35480972628911417"/>
          <c:y val="0.18390804597701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6077565046637212E-2"/>
          <c:y val="0.56821091393426559"/>
          <c:w val="0.94622440467228774"/>
          <c:h val="0.1984776902887139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Calculator!$B$13</c:f>
              <c:strCache>
                <c:ptCount val="1"/>
                <c:pt idx="0">
                  <c:v>Point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Calculator!$D$14:$D$27</c:f>
              <c:numCache>
                <c:formatCode>General</c:formatCode>
                <c:ptCount val="14"/>
                <c:pt idx="0">
                  <c:v>0</c:v>
                </c:pt>
                <c:pt idx="1">
                  <c:v>17.5</c:v>
                </c:pt>
                <c:pt idx="2">
                  <c:v>121.25</c:v>
                </c:pt>
                <c:pt idx="3">
                  <c:v>130</c:v>
                </c:pt>
                <c:pt idx="4">
                  <c:v>260</c:v>
                </c:pt>
                <c:pt idx="5">
                  <c:v>267.5</c:v>
                </c:pt>
                <c:pt idx="6">
                  <c:v>381.5</c:v>
                </c:pt>
                <c:pt idx="7">
                  <c:v>389</c:v>
                </c:pt>
                <c:pt idx="8">
                  <c:v>641.5</c:v>
                </c:pt>
                <c:pt idx="9">
                  <c:v>649</c:v>
                </c:pt>
                <c:pt idx="10">
                  <c:v>763</c:v>
                </c:pt>
                <c:pt idx="11">
                  <c:v>773</c:v>
                </c:pt>
                <c:pt idx="12">
                  <c:v>780.5</c:v>
                </c:pt>
                <c:pt idx="13">
                  <c:v>937</c:v>
                </c:pt>
              </c:numCache>
            </c:numRef>
          </c:xVal>
          <c:yVal>
            <c:numRef>
              <c:f>Calculator!$B$14:$B$27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28-4449-AB2B-27549B5EC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340520"/>
        <c:axId val="295341176"/>
      </c:scatterChart>
      <c:valAx>
        <c:axId val="295340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rgbClr val="007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95341176"/>
        <c:crosses val="autoZero"/>
        <c:crossBetween val="midCat"/>
      </c:valAx>
      <c:valAx>
        <c:axId val="29534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5340520"/>
        <c:crosses val="autoZero"/>
        <c:crossBetween val="midCat"/>
        <c:majorUnit val="1"/>
        <c:min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29</xdr:row>
      <xdr:rowOff>9524</xdr:rowOff>
    </xdr:from>
    <xdr:to>
      <xdr:col>17</xdr:col>
      <xdr:colOff>123825</xdr:colOff>
      <xdr:row>34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B9CFE9-41D3-4E45-AF15-D4FE49EF5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10</xdr:row>
      <xdr:rowOff>152400</xdr:rowOff>
    </xdr:from>
    <xdr:to>
      <xdr:col>11</xdr:col>
      <xdr:colOff>304800</xdr:colOff>
      <xdr:row>22</xdr:row>
      <xdr:rowOff>21072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4DF37F08-D7B5-42E3-9465-E6570D073EA7}"/>
            </a:ext>
          </a:extLst>
        </xdr:cNvPr>
        <xdr:cNvSpPr txBox="1"/>
      </xdr:nvSpPr>
      <xdr:spPr>
        <a:xfrm>
          <a:off x="4429125" y="2028825"/>
          <a:ext cx="3867150" cy="206894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Please enter your parameters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into the green cells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see also below tab "Basis for Calculation"</a:t>
          </a:r>
        </a:p>
        <a:p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Abbreviations:</a:t>
          </a:r>
        </a:p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P = line marking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oint</a:t>
          </a:r>
        </a:p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PTC =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ath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hrough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enter</a:t>
          </a:r>
        </a:p>
      </xdr:txBody>
    </xdr:sp>
    <xdr:clientData/>
  </xdr:twoCellAnchor>
  <xdr:twoCellAnchor>
    <xdr:from>
      <xdr:col>1</xdr:col>
      <xdr:colOff>38099</xdr:colOff>
      <xdr:row>3</xdr:row>
      <xdr:rowOff>95249</xdr:rowOff>
    </xdr:from>
    <xdr:to>
      <xdr:col>1</xdr:col>
      <xdr:colOff>561974</xdr:colOff>
      <xdr:row>7</xdr:row>
      <xdr:rowOff>85722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D743DE3-7657-4AAB-AE6E-D9BEEDB19479}"/>
            </a:ext>
          </a:extLst>
        </xdr:cNvPr>
        <xdr:cNvSpPr/>
      </xdr:nvSpPr>
      <xdr:spPr>
        <a:xfrm rot="10800000">
          <a:off x="209549" y="704849"/>
          <a:ext cx="523875" cy="714373"/>
        </a:xfrm>
        <a:prstGeom prst="arc">
          <a:avLst>
            <a:gd name="adj1" fmla="val 16096097"/>
            <a:gd name="adj2" fmla="val 5400000"/>
          </a:avLst>
        </a:prstGeom>
        <a:ln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104776</xdr:rowOff>
    </xdr:from>
    <xdr:to>
      <xdr:col>14</xdr:col>
      <xdr:colOff>429431</xdr:colOff>
      <xdr:row>77</xdr:row>
      <xdr:rowOff>67751</xdr:rowOff>
    </xdr:to>
    <xdr:pic>
      <xdr:nvPicPr>
        <xdr:cNvPr id="281" name="Grafik 280">
          <a:extLst>
            <a:ext uri="{FF2B5EF4-FFF2-40B4-BE49-F238E27FC236}">
              <a16:creationId xmlns:a16="http://schemas.microsoft.com/office/drawing/2014/main" id="{7EA30C61-15C3-480E-A313-BC36097C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6"/>
          <a:ext cx="10973606" cy="14631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e.wikipedia.org/wiki/Dyneema" TargetMode="External"/><Relationship Id="rId13" Type="http://schemas.openxmlformats.org/officeDocument/2006/relationships/hyperlink" Target="https://de.wikipedia.org/wiki/Dyneema" TargetMode="External"/><Relationship Id="rId18" Type="http://schemas.openxmlformats.org/officeDocument/2006/relationships/hyperlink" Target="http://www.kanirope.de/index.php/cat/c116_--aus-Polyester--gefl--.html" TargetMode="External"/><Relationship Id="rId26" Type="http://schemas.openxmlformats.org/officeDocument/2006/relationships/hyperlink" Target="https://de.wikipedia.org/wiki/Dyneema" TargetMode="External"/><Relationship Id="rId3" Type="http://schemas.openxmlformats.org/officeDocument/2006/relationships/hyperlink" Target="http://www.liros.com/produkte/produktfinder/details/detail/liros-d-pro.html" TargetMode="External"/><Relationship Id="rId21" Type="http://schemas.openxmlformats.org/officeDocument/2006/relationships/hyperlink" Target="http://www.samsonrope.com/Pages/Product.aspx?ProductID=872" TargetMode="External"/><Relationship Id="rId7" Type="http://schemas.openxmlformats.org/officeDocument/2006/relationships/hyperlink" Target="http://www.liros.com/produkte/produktfinder/details/detail/liros-d-pro.html" TargetMode="External"/><Relationship Id="rId12" Type="http://schemas.openxmlformats.org/officeDocument/2006/relationships/hyperlink" Target="http://www.liros.com/produkte/produktfinder/details/detail/liros-regatta-2000.html" TargetMode="External"/><Relationship Id="rId17" Type="http://schemas.openxmlformats.org/officeDocument/2006/relationships/hyperlink" Target="http://www.ebay.de/itm/Flechtleine-2mm-olivgrun-100m-Rolle-Tauwerk-PES-Reepschnur-Bruchlast-75kg-/191886647138?hash=item2cad55df62:g:59cAAOSwrklVYe22" TargetMode="External"/><Relationship Id="rId25" Type="http://schemas.openxmlformats.org/officeDocument/2006/relationships/hyperlink" Target="http://www.samsonrope.com/Pages/Product.aspx?ProductID=811" TargetMode="External"/><Relationship Id="rId2" Type="http://schemas.openxmlformats.org/officeDocument/2006/relationships/hyperlink" Target="https://de.wikipedia.org/wiki/Dyneema" TargetMode="External"/><Relationship Id="rId16" Type="http://schemas.openxmlformats.org/officeDocument/2006/relationships/hyperlink" Target="http://www.kanirope.de/index.php/cat/c116_--aus-Polyester--gefl--.html" TargetMode="External"/><Relationship Id="rId20" Type="http://schemas.openxmlformats.org/officeDocument/2006/relationships/hyperlink" Target="http://www.schnurhaus-onlineshop.de/epages/15508078.sf/de_DE/?ObjectPath=/Shops/15508078/Products/02-01.020.143-100" TargetMode="External"/><Relationship Id="rId29" Type="http://schemas.openxmlformats.org/officeDocument/2006/relationships/hyperlink" Target="https://www.teufelberger.com/de/dynaglide.html" TargetMode="External"/><Relationship Id="rId1" Type="http://schemas.openxmlformats.org/officeDocument/2006/relationships/hyperlink" Target="http://www.liros.com/produkte/produktfinder/details/detail/liros-d-pro.html" TargetMode="External"/><Relationship Id="rId6" Type="http://schemas.openxmlformats.org/officeDocument/2006/relationships/hyperlink" Target="https://de.wikipedia.org/wiki/Dyneema" TargetMode="External"/><Relationship Id="rId11" Type="http://schemas.openxmlformats.org/officeDocument/2006/relationships/hyperlink" Target="https://www.aliexpress.com/item/300m-10lb-To-300lb-Pe-Fishing-Lure-Line-Braid-8-Strands-Japan-X8-Multifilament-Fish-Wire/32692869191.html" TargetMode="External"/><Relationship Id="rId24" Type="http://schemas.openxmlformats.org/officeDocument/2006/relationships/hyperlink" Target="https://de.wikipedia.org/wiki/Dyneema" TargetMode="External"/><Relationship Id="rId5" Type="http://schemas.openxmlformats.org/officeDocument/2006/relationships/hyperlink" Target="http://www.liros.com/produkte/produktfinder/details/detail/liros-d-pro.html" TargetMode="External"/><Relationship Id="rId15" Type="http://schemas.openxmlformats.org/officeDocument/2006/relationships/hyperlink" Target="http://www.kanirope.de/index.php/cat/c116_--aus-Polyester--gefl--.html" TargetMode="External"/><Relationship Id="rId23" Type="http://schemas.openxmlformats.org/officeDocument/2006/relationships/hyperlink" Target="http://www.samsonrope.com/Pages/Product.aspx?ProductID=872" TargetMode="External"/><Relationship Id="rId28" Type="http://schemas.openxmlformats.org/officeDocument/2006/relationships/hyperlink" Target="https://de.wikipedia.org/wiki/Dyneema" TargetMode="External"/><Relationship Id="rId10" Type="http://schemas.openxmlformats.org/officeDocument/2006/relationships/hyperlink" Target="https://de.wikipedia.org/wiki/Dyneema" TargetMode="External"/><Relationship Id="rId19" Type="http://schemas.openxmlformats.org/officeDocument/2006/relationships/hyperlink" Target="http://www.schnurhaus-onlineshop.de/epages/15508078.sf/de_DE/?ObjectPath=/Shops/15508078/Products/02-01.020.143-100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de.wikipedia.org/wiki/Dyneema" TargetMode="External"/><Relationship Id="rId9" Type="http://schemas.openxmlformats.org/officeDocument/2006/relationships/hyperlink" Target="https://www.aliexpress.com/item/300m-10lb-To-300lb-Pe-Fishing-Lure-Line-Braid-8-Strands-Japan-X8-Multifilament-Fish-Wire/32692869191.html" TargetMode="External"/><Relationship Id="rId14" Type="http://schemas.openxmlformats.org/officeDocument/2006/relationships/hyperlink" Target="http://www.liros.com/produkte/produktfinder/details/detail/liros-regatta-2000.html" TargetMode="External"/><Relationship Id="rId22" Type="http://schemas.openxmlformats.org/officeDocument/2006/relationships/hyperlink" Target="https://de.wikipedia.org/wiki/Dyneema" TargetMode="External"/><Relationship Id="rId27" Type="http://schemas.openxmlformats.org/officeDocument/2006/relationships/hyperlink" Target="http://www.samsonrope.com/Pages/Product.aspx?ProductID=811" TargetMode="External"/><Relationship Id="rId30" Type="http://schemas.openxmlformats.org/officeDocument/2006/relationships/hyperlink" Target="https://de.wikipedia.org/wiki/Dynee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workbookViewId="0"/>
  </sheetViews>
  <sheetFormatPr baseColWidth="10" defaultColWidth="9.140625" defaultRowHeight="14.25"/>
  <cols>
    <col min="1" max="1" width="2.5703125" style="1" customWidth="1"/>
    <col min="2" max="2" width="8.7109375" style="11" customWidth="1"/>
    <col min="3" max="3" width="24.85546875" style="12" customWidth="1"/>
    <col min="4" max="4" width="11.140625" style="12" customWidth="1"/>
    <col min="5" max="5" width="17.7109375" style="1" customWidth="1"/>
    <col min="6" max="16384" width="9.140625" style="1"/>
  </cols>
  <sheetData>
    <row r="1" spans="2:6" ht="15" thickBot="1">
      <c r="F1" s="1" t="s">
        <v>42</v>
      </c>
    </row>
    <row r="2" spans="2:6" ht="18.75" thickBot="1">
      <c r="B2" s="26" t="s">
        <v>34</v>
      </c>
      <c r="C2" s="27"/>
      <c r="D2" s="27"/>
      <c r="E2" s="28"/>
    </row>
    <row r="3" spans="2:6">
      <c r="B3" s="31" t="s">
        <v>30</v>
      </c>
      <c r="C3" s="32"/>
      <c r="D3" s="22">
        <v>2.5</v>
      </c>
      <c r="E3" s="24" t="s">
        <v>17</v>
      </c>
    </row>
    <row r="4" spans="2:6">
      <c r="B4" s="33" t="s">
        <v>31</v>
      </c>
      <c r="C4" s="34"/>
      <c r="D4" s="23">
        <v>40</v>
      </c>
      <c r="E4" s="3" t="s">
        <v>32</v>
      </c>
      <c r="F4" s="14" t="str">
        <f>IF(D4&lt;40,"Should be min 40 for Dyneema!","")</f>
        <v/>
      </c>
    </row>
    <row r="5" spans="2:6">
      <c r="B5" s="33" t="s">
        <v>33</v>
      </c>
      <c r="C5" s="34"/>
      <c r="D5" s="23">
        <v>1.1399999999999999</v>
      </c>
      <c r="E5" s="3"/>
    </row>
    <row r="6" spans="2:6">
      <c r="B6" s="33" t="s">
        <v>35</v>
      </c>
      <c r="C6" s="34"/>
      <c r="D6" s="23">
        <v>60</v>
      </c>
      <c r="E6" s="15" t="str">
        <f>E3</f>
        <v>mm</v>
      </c>
    </row>
    <row r="7" spans="2:6">
      <c r="B7" s="33" t="s">
        <v>37</v>
      </c>
      <c r="C7" s="35"/>
      <c r="D7" s="23">
        <v>1750</v>
      </c>
      <c r="E7" s="15" t="str">
        <f>E6</f>
        <v>mm</v>
      </c>
      <c r="F7" s="14" t="str">
        <f>IF(D7&lt;D9,_xlfn.CONCAT("Shall be minimum ",D9,E9),"")</f>
        <v/>
      </c>
    </row>
    <row r="8" spans="2:6">
      <c r="B8" s="33" t="s">
        <v>39</v>
      </c>
      <c r="C8" s="34"/>
      <c r="D8" s="13">
        <f>D3*D4</f>
        <v>100</v>
      </c>
      <c r="E8" s="3" t="s">
        <v>17</v>
      </c>
      <c r="F8" s="14"/>
    </row>
    <row r="9" spans="2:6">
      <c r="B9" s="33" t="s">
        <v>40</v>
      </c>
      <c r="C9" s="35" t="s">
        <v>36</v>
      </c>
      <c r="D9" s="19">
        <f>(14+D4)*D3/2 +2*D4*D3+ 16*D3+D6</f>
        <v>367.5</v>
      </c>
      <c r="E9" s="15" t="str">
        <f>E3</f>
        <v>mm</v>
      </c>
    </row>
    <row r="10" spans="2:6" ht="15">
      <c r="B10" s="33" t="s">
        <v>41</v>
      </c>
      <c r="C10" s="35"/>
      <c r="D10" s="25">
        <f>D27-10*D3+2*D4*D3+14*D3+30*D3+2*(D7-D9)</f>
        <v>3987</v>
      </c>
      <c r="E10" s="15" t="str">
        <f>E3</f>
        <v>mm</v>
      </c>
    </row>
    <row r="11" spans="2:6">
      <c r="B11" s="2"/>
      <c r="C11" s="4"/>
      <c r="D11" s="21"/>
      <c r="E11" s="20"/>
    </row>
    <row r="12" spans="2:6" ht="15.75">
      <c r="B12" s="36" t="s">
        <v>38</v>
      </c>
      <c r="C12" s="37"/>
      <c r="D12" s="37"/>
      <c r="E12" s="38"/>
    </row>
    <row r="13" spans="2:6" ht="15">
      <c r="B13" s="7" t="s">
        <v>14</v>
      </c>
      <c r="C13" s="8" t="s">
        <v>15</v>
      </c>
      <c r="D13" s="29" t="s">
        <v>16</v>
      </c>
      <c r="E13" s="30"/>
    </row>
    <row r="14" spans="2:6">
      <c r="B14" s="5" t="s">
        <v>13</v>
      </c>
      <c r="C14" s="6" t="s">
        <v>18</v>
      </c>
      <c r="D14" s="16">
        <v>0</v>
      </c>
      <c r="E14" s="15" t="str">
        <f t="shared" ref="E14:E27" si="0">E$3</f>
        <v>mm</v>
      </c>
    </row>
    <row r="15" spans="2:6">
      <c r="B15" s="5" t="s">
        <v>0</v>
      </c>
      <c r="C15" s="6" t="s">
        <v>19</v>
      </c>
      <c r="D15" s="16">
        <f>D14+7*D3</f>
        <v>17.5</v>
      </c>
      <c r="E15" s="15" t="str">
        <f t="shared" si="0"/>
        <v>mm</v>
      </c>
    </row>
    <row r="16" spans="2:6">
      <c r="B16" s="5" t="s">
        <v>1</v>
      </c>
      <c r="C16" s="6" t="s">
        <v>20</v>
      </c>
      <c r="D16" s="16">
        <f>D15+D4*D3+1.5*D3</f>
        <v>121.25</v>
      </c>
      <c r="E16" s="15" t="str">
        <f t="shared" si="0"/>
        <v>mm</v>
      </c>
    </row>
    <row r="17" spans="2:5">
      <c r="B17" s="5" t="s">
        <v>2</v>
      </c>
      <c r="C17" s="6" t="s">
        <v>21</v>
      </c>
      <c r="D17" s="16">
        <f>D16+3.5*D3</f>
        <v>130</v>
      </c>
      <c r="E17" s="15" t="str">
        <f t="shared" si="0"/>
        <v>mm</v>
      </c>
    </row>
    <row r="18" spans="2:5">
      <c r="B18" s="5" t="s">
        <v>3</v>
      </c>
      <c r="C18" s="6" t="s">
        <v>21</v>
      </c>
      <c r="D18" s="16">
        <f>D17+12*D3+D4*D3</f>
        <v>260</v>
      </c>
      <c r="E18" s="15" t="str">
        <f t="shared" si="0"/>
        <v>mm</v>
      </c>
    </row>
    <row r="19" spans="2:5">
      <c r="B19" s="5" t="s">
        <v>4</v>
      </c>
      <c r="C19" s="6" t="s">
        <v>24</v>
      </c>
      <c r="D19" s="16">
        <f>D18+3*D3</f>
        <v>267.5</v>
      </c>
      <c r="E19" s="15" t="str">
        <f t="shared" si="0"/>
        <v>mm</v>
      </c>
    </row>
    <row r="20" spans="2:5">
      <c r="B20" s="5" t="s">
        <v>5</v>
      </c>
      <c r="C20" s="6" t="s">
        <v>25</v>
      </c>
      <c r="D20" s="16">
        <f>D19+D4*D3*D5</f>
        <v>381.5</v>
      </c>
      <c r="E20" s="15" t="str">
        <f t="shared" si="0"/>
        <v>mm</v>
      </c>
    </row>
    <row r="21" spans="2:5">
      <c r="B21" s="5" t="s">
        <v>6</v>
      </c>
      <c r="C21" s="6" t="s">
        <v>21</v>
      </c>
      <c r="D21" s="16">
        <f>D20+3*D3</f>
        <v>389</v>
      </c>
      <c r="E21" s="15" t="str">
        <f t="shared" si="0"/>
        <v>mm</v>
      </c>
    </row>
    <row r="22" spans="2:5">
      <c r="B22" s="5" t="s">
        <v>7</v>
      </c>
      <c r="C22" s="6" t="s">
        <v>22</v>
      </c>
      <c r="D22" s="16">
        <f>D21+D6*2+13*D3+D4*D3</f>
        <v>641.5</v>
      </c>
      <c r="E22" s="15" t="str">
        <f t="shared" si="0"/>
        <v>mm</v>
      </c>
    </row>
    <row r="23" spans="2:5">
      <c r="B23" s="5" t="s">
        <v>8</v>
      </c>
      <c r="C23" s="6" t="s">
        <v>26</v>
      </c>
      <c r="D23" s="16">
        <f>D22+3*D3</f>
        <v>649</v>
      </c>
      <c r="E23" s="15" t="str">
        <f t="shared" si="0"/>
        <v>mm</v>
      </c>
    </row>
    <row r="24" spans="2:5">
      <c r="B24" s="5" t="s">
        <v>9</v>
      </c>
      <c r="C24" s="6" t="s">
        <v>27</v>
      </c>
      <c r="D24" s="16">
        <f>D23+D4*D3*D5</f>
        <v>763</v>
      </c>
      <c r="E24" s="15" t="str">
        <f t="shared" si="0"/>
        <v>mm</v>
      </c>
    </row>
    <row r="25" spans="2:5">
      <c r="B25" s="5" t="s">
        <v>10</v>
      </c>
      <c r="C25" s="6" t="s">
        <v>23</v>
      </c>
      <c r="D25" s="16">
        <f>D24+4*D3</f>
        <v>773</v>
      </c>
      <c r="E25" s="15" t="str">
        <f t="shared" si="0"/>
        <v>mm</v>
      </c>
    </row>
    <row r="26" spans="2:5">
      <c r="B26" s="5" t="s">
        <v>11</v>
      </c>
      <c r="C26" s="6" t="s">
        <v>28</v>
      </c>
      <c r="D26" s="16">
        <f>D25+3*D3</f>
        <v>780.5</v>
      </c>
      <c r="E26" s="15" t="str">
        <f t="shared" si="0"/>
        <v>mm</v>
      </c>
    </row>
    <row r="27" spans="2:5" ht="15" thickBot="1">
      <c r="B27" s="9" t="s">
        <v>12</v>
      </c>
      <c r="C27" s="10" t="s">
        <v>29</v>
      </c>
      <c r="D27" s="17">
        <f>D26+D4*D3*D5+17*D3</f>
        <v>937</v>
      </c>
      <c r="E27" s="18" t="str">
        <f t="shared" si="0"/>
        <v>mm</v>
      </c>
    </row>
  </sheetData>
  <mergeCells count="11">
    <mergeCell ref="B2:E2"/>
    <mergeCell ref="D13:E13"/>
    <mergeCell ref="B3:C3"/>
    <mergeCell ref="B4:C4"/>
    <mergeCell ref="B5:C5"/>
    <mergeCell ref="B6:C6"/>
    <mergeCell ref="B7:C7"/>
    <mergeCell ref="B9:C9"/>
    <mergeCell ref="B10:C10"/>
    <mergeCell ref="B8:C8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/>
  </sheetViews>
  <sheetFormatPr baseColWidth="10" defaultColWidth="11.42578125" defaultRowHeight="1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workbookViewId="0">
      <selection activeCell="L14" sqref="L14"/>
    </sheetView>
  </sheetViews>
  <sheetFormatPr baseColWidth="10" defaultRowHeight="15"/>
  <cols>
    <col min="1" max="1" width="3" style="40" customWidth="1"/>
    <col min="2" max="2" width="14.42578125" style="40" bestFit="1" customWidth="1"/>
    <col min="3" max="3" width="15.42578125" style="40" bestFit="1" customWidth="1"/>
    <col min="4" max="4" width="13" style="40" bestFit="1" customWidth="1"/>
    <col min="5" max="5" width="17.42578125" style="40" bestFit="1" customWidth="1"/>
    <col min="6" max="7" width="11.5703125" style="40" bestFit="1" customWidth="1"/>
    <col min="8" max="8" width="15.28515625" style="40" bestFit="1" customWidth="1"/>
    <col min="9" max="9" width="17.5703125" style="39" bestFit="1" customWidth="1"/>
    <col min="10" max="16384" width="11.42578125" style="40"/>
  </cols>
  <sheetData>
    <row r="1" spans="2:9" ht="15.75" thickBot="1"/>
    <row r="2" spans="2:9" ht="21.75" thickBot="1">
      <c r="B2" s="70" t="s">
        <v>127</v>
      </c>
      <c r="C2" s="71"/>
      <c r="D2" s="71"/>
      <c r="E2" s="71"/>
      <c r="F2" s="71"/>
      <c r="G2" s="71"/>
      <c r="H2" s="71"/>
      <c r="I2" s="72"/>
    </row>
    <row r="3" spans="2:9">
      <c r="B3" s="61" t="s">
        <v>100</v>
      </c>
      <c r="C3" s="49" t="s">
        <v>101</v>
      </c>
      <c r="D3" s="49" t="s">
        <v>102</v>
      </c>
      <c r="E3" s="49" t="s">
        <v>105</v>
      </c>
      <c r="F3" s="49" t="s">
        <v>106</v>
      </c>
      <c r="G3" s="49" t="s">
        <v>107</v>
      </c>
      <c r="H3" s="49" t="s">
        <v>108</v>
      </c>
      <c r="I3" s="41" t="s">
        <v>114</v>
      </c>
    </row>
    <row r="4" spans="2:9">
      <c r="B4" s="61" t="s">
        <v>99</v>
      </c>
      <c r="C4" s="53"/>
      <c r="D4" s="49" t="s">
        <v>103</v>
      </c>
      <c r="E4" s="53"/>
      <c r="F4" s="53"/>
      <c r="G4" s="49" t="s">
        <v>43</v>
      </c>
      <c r="H4" s="49" t="s">
        <v>113</v>
      </c>
      <c r="I4" s="41" t="s">
        <v>115</v>
      </c>
    </row>
    <row r="5" spans="2:9">
      <c r="B5" s="62"/>
      <c r="C5" s="50"/>
      <c r="D5" s="57" t="s">
        <v>104</v>
      </c>
      <c r="E5" s="50"/>
      <c r="F5" s="50"/>
      <c r="G5" s="50"/>
      <c r="H5" s="50"/>
      <c r="I5" s="42"/>
    </row>
    <row r="6" spans="2:9">
      <c r="B6" s="63" t="s">
        <v>44</v>
      </c>
      <c r="C6" s="51" t="s">
        <v>45</v>
      </c>
      <c r="D6" s="58" t="s">
        <v>46</v>
      </c>
      <c r="E6" s="51" t="s">
        <v>47</v>
      </c>
      <c r="F6" s="51" t="s">
        <v>109</v>
      </c>
      <c r="G6" s="51">
        <v>4.5999999999999996</v>
      </c>
      <c r="H6" s="51" t="s">
        <v>117</v>
      </c>
      <c r="I6" s="43">
        <v>1.0900000000000001</v>
      </c>
    </row>
    <row r="7" spans="2:9">
      <c r="B7" s="63" t="s">
        <v>44</v>
      </c>
      <c r="C7" s="51" t="s">
        <v>48</v>
      </c>
      <c r="D7" s="58" t="s">
        <v>46</v>
      </c>
      <c r="E7" s="51" t="s">
        <v>49</v>
      </c>
      <c r="F7" s="51" t="s">
        <v>109</v>
      </c>
      <c r="G7" s="51">
        <v>3.5</v>
      </c>
      <c r="H7" s="51" t="s">
        <v>117</v>
      </c>
      <c r="I7" s="43">
        <v>1.1399999999999999</v>
      </c>
    </row>
    <row r="8" spans="2:9">
      <c r="B8" s="63" t="s">
        <v>44</v>
      </c>
      <c r="C8" s="51" t="s">
        <v>50</v>
      </c>
      <c r="D8" s="58" t="s">
        <v>46</v>
      </c>
      <c r="E8" s="51" t="s">
        <v>51</v>
      </c>
      <c r="F8" s="51" t="s">
        <v>109</v>
      </c>
      <c r="G8" s="51">
        <v>1.8</v>
      </c>
      <c r="H8" s="51" t="s">
        <v>117</v>
      </c>
      <c r="I8" s="43">
        <v>1.1100000000000001</v>
      </c>
    </row>
    <row r="9" spans="2:9">
      <c r="B9" s="64" t="s">
        <v>44</v>
      </c>
      <c r="C9" s="52" t="s">
        <v>52</v>
      </c>
      <c r="D9" s="59" t="s">
        <v>46</v>
      </c>
      <c r="E9" s="52" t="s">
        <v>53</v>
      </c>
      <c r="F9" s="52" t="s">
        <v>109</v>
      </c>
      <c r="G9" s="52">
        <v>0.9</v>
      </c>
      <c r="H9" s="52" t="s">
        <v>117</v>
      </c>
      <c r="I9" s="44">
        <v>1.1499999999999999</v>
      </c>
    </row>
    <row r="10" spans="2:9">
      <c r="B10" s="65" t="s">
        <v>54</v>
      </c>
      <c r="C10" s="50"/>
      <c r="D10" s="50"/>
      <c r="E10" s="50"/>
      <c r="F10" s="50"/>
      <c r="G10" s="50"/>
      <c r="H10" s="50"/>
      <c r="I10" s="42"/>
    </row>
    <row r="11" spans="2:9">
      <c r="B11" s="64" t="s">
        <v>116</v>
      </c>
      <c r="C11" s="52" t="s">
        <v>55</v>
      </c>
      <c r="D11" s="59" t="s">
        <v>46</v>
      </c>
      <c r="E11" s="52" t="s">
        <v>56</v>
      </c>
      <c r="F11" s="52" t="s">
        <v>110</v>
      </c>
      <c r="G11" s="52" t="s">
        <v>57</v>
      </c>
      <c r="H11" s="52"/>
      <c r="I11" s="44" t="s">
        <v>128</v>
      </c>
    </row>
    <row r="12" spans="2:9" ht="26.25">
      <c r="B12" s="66" t="s">
        <v>58</v>
      </c>
      <c r="C12" s="53"/>
      <c r="D12" s="54" t="s">
        <v>59</v>
      </c>
      <c r="E12" s="53"/>
      <c r="F12" s="53"/>
      <c r="G12" s="53"/>
      <c r="H12" s="53"/>
      <c r="I12" s="45" t="s">
        <v>132</v>
      </c>
    </row>
    <row r="13" spans="2:9">
      <c r="B13" s="62"/>
      <c r="C13" s="50"/>
      <c r="D13" s="50"/>
      <c r="E13" s="50"/>
      <c r="F13" s="50"/>
      <c r="G13" s="50"/>
      <c r="H13" s="50"/>
      <c r="I13" s="46" t="s">
        <v>129</v>
      </c>
    </row>
    <row r="14" spans="2:9">
      <c r="B14" s="64" t="s">
        <v>60</v>
      </c>
      <c r="C14" s="52" t="s">
        <v>61</v>
      </c>
      <c r="D14" s="59" t="s">
        <v>46</v>
      </c>
      <c r="E14" s="52" t="s">
        <v>62</v>
      </c>
      <c r="F14" s="52" t="s">
        <v>111</v>
      </c>
      <c r="G14" s="52">
        <v>7</v>
      </c>
      <c r="H14" s="52" t="s">
        <v>118</v>
      </c>
      <c r="I14" s="44" t="s">
        <v>130</v>
      </c>
    </row>
    <row r="15" spans="2:9">
      <c r="B15" s="67" t="s">
        <v>63</v>
      </c>
      <c r="C15" s="50"/>
      <c r="D15" s="55" t="s">
        <v>64</v>
      </c>
      <c r="E15" s="50"/>
      <c r="F15" s="50"/>
      <c r="G15" s="50"/>
      <c r="H15" s="50"/>
      <c r="I15" s="46" t="s">
        <v>131</v>
      </c>
    </row>
    <row r="16" spans="2:9">
      <c r="B16" s="64" t="s">
        <v>65</v>
      </c>
      <c r="C16" s="52" t="s">
        <v>50</v>
      </c>
      <c r="D16" s="59" t="s">
        <v>64</v>
      </c>
      <c r="E16" s="52" t="s">
        <v>66</v>
      </c>
      <c r="F16" s="52" t="s">
        <v>110</v>
      </c>
      <c r="G16" s="52">
        <v>2.2000000000000002</v>
      </c>
      <c r="H16" s="52" t="s">
        <v>119</v>
      </c>
      <c r="I16" s="44">
        <v>1.1200000000000001</v>
      </c>
    </row>
    <row r="17" spans="2:9">
      <c r="B17" s="67" t="s">
        <v>67</v>
      </c>
      <c r="C17" s="50"/>
      <c r="D17" s="60" t="s">
        <v>68</v>
      </c>
      <c r="E17" s="50"/>
      <c r="F17" s="50"/>
      <c r="G17" s="50"/>
      <c r="H17" s="50"/>
      <c r="I17" s="42"/>
    </row>
    <row r="18" spans="2:9">
      <c r="B18" s="64" t="s">
        <v>69</v>
      </c>
      <c r="C18" s="52" t="s">
        <v>50</v>
      </c>
      <c r="D18" s="52" t="s">
        <v>70</v>
      </c>
      <c r="E18" s="52" t="s">
        <v>71</v>
      </c>
      <c r="F18" s="52" t="s">
        <v>112</v>
      </c>
      <c r="G18" s="52"/>
      <c r="H18" s="52" t="s">
        <v>120</v>
      </c>
      <c r="I18" s="44" t="s">
        <v>130</v>
      </c>
    </row>
    <row r="19" spans="2:9">
      <c r="B19" s="67" t="s">
        <v>72</v>
      </c>
      <c r="C19" s="50"/>
      <c r="D19" s="55" t="s">
        <v>73</v>
      </c>
      <c r="E19" s="50"/>
      <c r="F19" s="50"/>
      <c r="G19" s="55"/>
      <c r="H19" s="50"/>
      <c r="I19" s="46" t="s">
        <v>131</v>
      </c>
    </row>
    <row r="20" spans="2:9">
      <c r="B20" s="64" t="s">
        <v>74</v>
      </c>
      <c r="C20" s="52" t="s">
        <v>75</v>
      </c>
      <c r="D20" s="59" t="s">
        <v>46</v>
      </c>
      <c r="E20" s="52" t="s">
        <v>76</v>
      </c>
      <c r="F20" s="52" t="s">
        <v>110</v>
      </c>
      <c r="G20" s="52">
        <v>4.5</v>
      </c>
      <c r="H20" s="52" t="s">
        <v>121</v>
      </c>
      <c r="I20" s="44">
        <v>1.18</v>
      </c>
    </row>
    <row r="21" spans="2:9">
      <c r="B21" s="68" t="s">
        <v>77</v>
      </c>
      <c r="C21" s="54" t="s">
        <v>78</v>
      </c>
      <c r="D21" s="53"/>
      <c r="E21" s="54" t="s">
        <v>79</v>
      </c>
      <c r="F21" s="53"/>
      <c r="G21" s="53"/>
      <c r="H21" s="54" t="s">
        <v>122</v>
      </c>
      <c r="I21" s="47"/>
    </row>
    <row r="22" spans="2:9">
      <c r="B22" s="62"/>
      <c r="C22" s="50"/>
      <c r="D22" s="50"/>
      <c r="E22" s="55" t="s">
        <v>80</v>
      </c>
      <c r="F22" s="50"/>
      <c r="G22" s="50"/>
      <c r="H22" s="55" t="s">
        <v>123</v>
      </c>
      <c r="I22" s="42"/>
    </row>
    <row r="23" spans="2:9">
      <c r="B23" s="64" t="s">
        <v>74</v>
      </c>
      <c r="C23" s="52" t="s">
        <v>81</v>
      </c>
      <c r="D23" s="59" t="s">
        <v>46</v>
      </c>
      <c r="E23" s="52" t="s">
        <v>82</v>
      </c>
      <c r="F23" s="52" t="s">
        <v>109</v>
      </c>
      <c r="G23" s="52">
        <v>7.4</v>
      </c>
      <c r="H23" s="52" t="s">
        <v>121</v>
      </c>
      <c r="I23" s="44">
        <v>1.19</v>
      </c>
    </row>
    <row r="24" spans="2:9">
      <c r="B24" s="68" t="s">
        <v>83</v>
      </c>
      <c r="C24" s="54" t="s">
        <v>84</v>
      </c>
      <c r="D24" s="53"/>
      <c r="E24" s="54" t="s">
        <v>85</v>
      </c>
      <c r="F24" s="53"/>
      <c r="G24" s="53"/>
      <c r="H24" s="54" t="s">
        <v>122</v>
      </c>
      <c r="I24" s="47"/>
    </row>
    <row r="25" spans="2:9">
      <c r="B25" s="62"/>
      <c r="C25" s="50"/>
      <c r="D25" s="50"/>
      <c r="E25" s="55" t="s">
        <v>80</v>
      </c>
      <c r="F25" s="50"/>
      <c r="G25" s="50"/>
      <c r="H25" s="55" t="s">
        <v>123</v>
      </c>
      <c r="I25" s="42"/>
    </row>
    <row r="26" spans="2:9">
      <c r="B26" s="64" t="s">
        <v>86</v>
      </c>
      <c r="C26" s="52" t="s">
        <v>87</v>
      </c>
      <c r="D26" s="59" t="s">
        <v>46</v>
      </c>
      <c r="E26" s="52" t="s">
        <v>88</v>
      </c>
      <c r="F26" s="52" t="s">
        <v>110</v>
      </c>
      <c r="G26" s="52">
        <v>1.7</v>
      </c>
      <c r="H26" s="52" t="s">
        <v>124</v>
      </c>
      <c r="I26" s="44">
        <v>1.1599999999999999</v>
      </c>
    </row>
    <row r="27" spans="2:9">
      <c r="B27" s="68" t="s">
        <v>77</v>
      </c>
      <c r="C27" s="54" t="s">
        <v>89</v>
      </c>
      <c r="D27" s="53"/>
      <c r="E27" s="53"/>
      <c r="F27" s="53"/>
      <c r="G27" s="53"/>
      <c r="H27" s="54" t="s">
        <v>125</v>
      </c>
      <c r="I27" s="47"/>
    </row>
    <row r="28" spans="2:9">
      <c r="B28" s="62"/>
      <c r="C28" s="50"/>
      <c r="D28" s="50"/>
      <c r="E28" s="50"/>
      <c r="F28" s="50"/>
      <c r="G28" s="50"/>
      <c r="H28" s="55" t="s">
        <v>126</v>
      </c>
      <c r="I28" s="42"/>
    </row>
    <row r="29" spans="2:9">
      <c r="B29" s="64" t="s">
        <v>86</v>
      </c>
      <c r="C29" s="52" t="s">
        <v>90</v>
      </c>
      <c r="D29" s="59" t="s">
        <v>46</v>
      </c>
      <c r="E29" s="52" t="s">
        <v>91</v>
      </c>
      <c r="F29" s="52" t="s">
        <v>110</v>
      </c>
      <c r="G29" s="52">
        <v>2.14</v>
      </c>
      <c r="H29" s="52" t="s">
        <v>124</v>
      </c>
      <c r="I29" s="44"/>
    </row>
    <row r="30" spans="2:9">
      <c r="B30" s="68" t="s">
        <v>77</v>
      </c>
      <c r="C30" s="54" t="s">
        <v>92</v>
      </c>
      <c r="D30" s="53"/>
      <c r="E30" s="53"/>
      <c r="F30" s="53"/>
      <c r="G30" s="53"/>
      <c r="H30" s="54" t="s">
        <v>125</v>
      </c>
      <c r="I30" s="47"/>
    </row>
    <row r="31" spans="2:9">
      <c r="B31" s="62"/>
      <c r="C31" s="55" t="s">
        <v>93</v>
      </c>
      <c r="D31" s="50"/>
      <c r="E31" s="50"/>
      <c r="F31" s="50"/>
      <c r="G31" s="50"/>
      <c r="H31" s="55" t="s">
        <v>126</v>
      </c>
      <c r="I31" s="42"/>
    </row>
    <row r="32" spans="2:9">
      <c r="B32" s="64" t="s">
        <v>94</v>
      </c>
      <c r="C32" s="52" t="s">
        <v>95</v>
      </c>
      <c r="D32" s="59" t="s">
        <v>46</v>
      </c>
      <c r="E32" s="52" t="s">
        <v>96</v>
      </c>
      <c r="F32" s="52" t="s">
        <v>109</v>
      </c>
      <c r="G32" s="52">
        <v>2.4</v>
      </c>
      <c r="H32" s="52"/>
      <c r="I32" s="44">
        <v>1.18</v>
      </c>
    </row>
    <row r="33" spans="2:9">
      <c r="B33" s="68" t="s">
        <v>97</v>
      </c>
      <c r="C33" s="54" t="s">
        <v>98</v>
      </c>
      <c r="D33" s="53"/>
      <c r="E33" s="53"/>
      <c r="F33" s="53"/>
      <c r="G33" s="53"/>
      <c r="H33" s="53"/>
      <c r="I33" s="47"/>
    </row>
    <row r="34" spans="2:9" ht="15.75" thickBot="1">
      <c r="B34" s="69"/>
      <c r="C34" s="56"/>
      <c r="D34" s="56"/>
      <c r="E34" s="56"/>
      <c r="F34" s="56"/>
      <c r="G34" s="56"/>
      <c r="H34" s="56"/>
      <c r="I34" s="48"/>
    </row>
  </sheetData>
  <mergeCells count="1">
    <mergeCell ref="B2:I2"/>
  </mergeCells>
  <hyperlinks>
    <hyperlink ref="B6" r:id="rId1" display="http://www.liros.com/produkte/produktfinder/details/detail/liros-d-pro.html"/>
    <hyperlink ref="D6" r:id="rId2" display="https://de.wikipedia.org/wiki/Dyneema"/>
    <hyperlink ref="B7" r:id="rId3" display="http://www.liros.com/produkte/produktfinder/details/detail/liros-d-pro.html"/>
    <hyperlink ref="D7" r:id="rId4" display="https://de.wikipedia.org/wiki/Dyneema"/>
    <hyperlink ref="B8" r:id="rId5" display="http://www.liros.com/produkte/produktfinder/details/detail/liros-d-pro.html"/>
    <hyperlink ref="D8" r:id="rId6" display="https://de.wikipedia.org/wiki/Dyneema"/>
    <hyperlink ref="B9" r:id="rId7" display="http://www.liros.com/produkte/produktfinder/details/detail/liros-d-pro.html"/>
    <hyperlink ref="D9" r:id="rId8" display="https://de.wikipedia.org/wiki/Dyneema"/>
    <hyperlink ref="B11" r:id="rId9" display="https://www.aliexpress.com/item/300m-10lb-To-300lb-Pe-Fishing-Lure-Line-Braid-8-Strands-Japan-X8-Multifilament-Fish-Wire/32692869191.html"/>
    <hyperlink ref="D11" r:id="rId10" display="https://de.wikipedia.org/wiki/Dyneema"/>
    <hyperlink ref="B12" r:id="rId11" display="https://www.aliexpress.com/item/300m-10lb-To-300lb-Pe-Fishing-Lure-Line-Braid-8-Strands-Japan-X8-Multifilament-Fish-Wire/32692869191.html"/>
    <hyperlink ref="B14" r:id="rId12" display="http://www.liros.com/produkte/produktfinder/details/detail/liros-regatta-2000.html"/>
    <hyperlink ref="D14" r:id="rId13" display="https://de.wikipedia.org/wiki/Dyneema"/>
    <hyperlink ref="B15" r:id="rId14" display="http://www.liros.com/produkte/produktfinder/details/detail/liros-regatta-2000.html"/>
    <hyperlink ref="B16" r:id="rId15" display="http://www.kanirope.de/index.php/cat/c116_--aus-Polyester--gefl--.html"/>
    <hyperlink ref="D16" r:id="rId16" display="http://www.kanirope.de/index.php/cat/c116_--aus-Polyester--gefl--.html"/>
    <hyperlink ref="B17" r:id="rId17" display="http://www.ebay.de/itm/Flechtleine-2mm-olivgrun-100m-Rolle-Tauwerk-PES-Reepschnur-Bruchlast-75kg-/191886647138?hash=item2cad55df62:g:59cAAOSwrklVYe22"/>
    <hyperlink ref="D17" r:id="rId18" display="http://www.kanirope.de/index.php/cat/c116_--aus-Polyester--gefl--.html"/>
    <hyperlink ref="B18" r:id="rId19" display="http://www.schnurhaus-onlineshop.de/epages/15508078.sf/de_DE/?ObjectPath=/Shops/15508078/Products/02-01.020.143-100"/>
    <hyperlink ref="B19" r:id="rId20" display="http://www.schnurhaus-onlineshop.de/epages/15508078.sf/de_DE/?ObjectPath=/Shops/15508078/Products/02-01.020.143-100"/>
    <hyperlink ref="B20" r:id="rId21" display="http://www.samsonrope.com/Pages/Product.aspx?ProductID=872"/>
    <hyperlink ref="D20" r:id="rId22" display="https://de.wikipedia.org/wiki/Dyneema"/>
    <hyperlink ref="B23" r:id="rId23" display="http://www.samsonrope.com/Pages/Product.aspx?ProductID=872"/>
    <hyperlink ref="D23" r:id="rId24" display="https://de.wikipedia.org/wiki/Dyneema"/>
    <hyperlink ref="B26" r:id="rId25" display="http://www.samsonrope.com/Pages/Product.aspx?ProductID=811"/>
    <hyperlink ref="D26" r:id="rId26" display="https://de.wikipedia.org/wiki/Dyneema"/>
    <hyperlink ref="B29" r:id="rId27" display="http://www.samsonrope.com/Pages/Product.aspx?ProductID=811"/>
    <hyperlink ref="D29" r:id="rId28" display="https://de.wikipedia.org/wiki/Dyneema"/>
    <hyperlink ref="B32" r:id="rId29" display="https://www.teufelberger.com/de/dynaglide.html"/>
    <hyperlink ref="D32" r:id="rId30" display="https://de.wikipedia.org/wiki/Dyneema"/>
  </hyperlinks>
  <pageMargins left="0.7" right="0.7" top="0.78740157499999996" bottom="0.78740157499999996" header="0.3" footer="0.3"/>
  <pageSetup paperSize="9" orientation="portrait" verticalDpi="0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Calculator</vt:lpstr>
      <vt:lpstr>Basis for Calculation</vt:lpstr>
      <vt:lpstr>Shrink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Norbert-Pieper</dc:creator>
  <cp:lastModifiedBy>Microsoft</cp:lastModifiedBy>
  <dcterms:created xsi:type="dcterms:W3CDTF">2017-05-24T08:13:32Z</dcterms:created>
  <dcterms:modified xsi:type="dcterms:W3CDTF">2017-06-09T05:21:41Z</dcterms:modified>
</cp:coreProperties>
</file>