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ers\Norbert\Desktop\"/>
    </mc:Choice>
  </mc:AlternateContent>
  <bookViews>
    <workbookView xWindow="120" yWindow="105" windowWidth="24915" windowHeight="11340" xr2:uid="{00000000-000D-0000-FFFF-FFFF00000000}"/>
  </bookViews>
  <sheets>
    <sheet name="Kurven-Vergleich" sheetId="1" r:id="rId1"/>
    <sheet name="temp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5" i="2" l="1"/>
  <c r="K1" i="1"/>
  <c r="K2" i="1" s="1"/>
  <c r="M2" i="1" s="1"/>
  <c r="C5" i="2" l="1"/>
  <c r="C4" i="2"/>
  <c r="A6" i="2"/>
  <c r="A7" i="2" s="1"/>
  <c r="A5" i="2"/>
  <c r="B5" i="2" s="1"/>
  <c r="B4" i="2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3" i="1"/>
  <c r="C7" i="2" l="1"/>
  <c r="B7" i="2"/>
  <c r="A8" i="2"/>
  <c r="B6" i="2"/>
  <c r="C6" i="2"/>
  <c r="D6" i="2"/>
  <c r="E6" i="2" s="1"/>
  <c r="F6" i="2" s="1"/>
  <c r="D4" i="2"/>
  <c r="E4" i="2" s="1"/>
  <c r="D5" i="2"/>
  <c r="E5" i="2" s="1"/>
  <c r="F4" i="2"/>
  <c r="D7" i="2"/>
  <c r="E7" i="2" s="1"/>
  <c r="F7" i="2" s="1"/>
  <c r="C6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K3" i="1" l="1"/>
  <c r="K5" i="1" s="1"/>
  <c r="E8" i="1"/>
  <c r="G8" i="1"/>
  <c r="F69" i="1" s="1"/>
  <c r="G69" i="1" s="1"/>
  <c r="M69" i="1" s="1"/>
  <c r="A9" i="2"/>
  <c r="C8" i="2"/>
  <c r="D8" i="2" s="1"/>
  <c r="E8" i="2" s="1"/>
  <c r="F8" i="2" s="1"/>
  <c r="B8" i="2"/>
  <c r="C27" i="1"/>
  <c r="K27" i="1" s="1"/>
  <c r="C103" i="1"/>
  <c r="K103" i="1" s="1"/>
  <c r="C91" i="1"/>
  <c r="K91" i="1" s="1"/>
  <c r="C75" i="1"/>
  <c r="K75" i="1" s="1"/>
  <c r="C111" i="1"/>
  <c r="K111" i="1" s="1"/>
  <c r="C59" i="1"/>
  <c r="K59" i="1" s="1"/>
  <c r="C43" i="1"/>
  <c r="K43" i="1" s="1"/>
  <c r="C109" i="1"/>
  <c r="K109" i="1" s="1"/>
  <c r="C101" i="1"/>
  <c r="K101" i="1" s="1"/>
  <c r="C87" i="1"/>
  <c r="K87" i="1" s="1"/>
  <c r="C71" i="1"/>
  <c r="K71" i="1" s="1"/>
  <c r="C55" i="1"/>
  <c r="K55" i="1" s="1"/>
  <c r="C39" i="1"/>
  <c r="K39" i="1" s="1"/>
  <c r="C23" i="1"/>
  <c r="K23" i="1" s="1"/>
  <c r="C107" i="1"/>
  <c r="K107" i="1" s="1"/>
  <c r="C99" i="1"/>
  <c r="K99" i="1" s="1"/>
  <c r="C83" i="1"/>
  <c r="K83" i="1" s="1"/>
  <c r="C67" i="1"/>
  <c r="K67" i="1" s="1"/>
  <c r="C51" i="1"/>
  <c r="K51" i="1" s="1"/>
  <c r="C35" i="1"/>
  <c r="K35" i="1" s="1"/>
  <c r="C19" i="1"/>
  <c r="K19" i="1" s="1"/>
  <c r="C113" i="1"/>
  <c r="K113" i="1" s="1"/>
  <c r="C105" i="1"/>
  <c r="K105" i="1" s="1"/>
  <c r="C95" i="1"/>
  <c r="K95" i="1" s="1"/>
  <c r="C79" i="1"/>
  <c r="K79" i="1" s="1"/>
  <c r="C63" i="1"/>
  <c r="K63" i="1" s="1"/>
  <c r="C47" i="1"/>
  <c r="K47" i="1" s="1"/>
  <c r="C31" i="1"/>
  <c r="K31" i="1" s="1"/>
  <c r="C15" i="1"/>
  <c r="K15" i="1" s="1"/>
  <c r="C13" i="1"/>
  <c r="K13" i="1" s="1"/>
  <c r="C110" i="1"/>
  <c r="K110" i="1" s="1"/>
  <c r="C106" i="1"/>
  <c r="K106" i="1" s="1"/>
  <c r="C102" i="1"/>
  <c r="K102" i="1" s="1"/>
  <c r="C98" i="1"/>
  <c r="K98" i="1" s="1"/>
  <c r="C94" i="1"/>
  <c r="K94" i="1" s="1"/>
  <c r="C90" i="1"/>
  <c r="K90" i="1" s="1"/>
  <c r="C86" i="1"/>
  <c r="K86" i="1" s="1"/>
  <c r="C82" i="1"/>
  <c r="K82" i="1" s="1"/>
  <c r="C78" i="1"/>
  <c r="K78" i="1" s="1"/>
  <c r="C74" i="1"/>
  <c r="K74" i="1" s="1"/>
  <c r="C70" i="1"/>
  <c r="K70" i="1" s="1"/>
  <c r="C66" i="1"/>
  <c r="K66" i="1" s="1"/>
  <c r="C62" i="1"/>
  <c r="K62" i="1" s="1"/>
  <c r="C58" i="1"/>
  <c r="K58" i="1" s="1"/>
  <c r="C54" i="1"/>
  <c r="K54" i="1" s="1"/>
  <c r="C50" i="1"/>
  <c r="K50" i="1" s="1"/>
  <c r="C46" i="1"/>
  <c r="K46" i="1" s="1"/>
  <c r="C42" i="1"/>
  <c r="K42" i="1" s="1"/>
  <c r="C38" i="1"/>
  <c r="K38" i="1" s="1"/>
  <c r="C34" i="1"/>
  <c r="K34" i="1" s="1"/>
  <c r="C30" i="1"/>
  <c r="K30" i="1" s="1"/>
  <c r="C26" i="1"/>
  <c r="K26" i="1" s="1"/>
  <c r="C22" i="1"/>
  <c r="K22" i="1" s="1"/>
  <c r="C18" i="1"/>
  <c r="K18" i="1" s="1"/>
  <c r="C14" i="1"/>
  <c r="K14" i="1" s="1"/>
  <c r="C97" i="1"/>
  <c r="K97" i="1" s="1"/>
  <c r="C93" i="1"/>
  <c r="K93" i="1" s="1"/>
  <c r="C89" i="1"/>
  <c r="K89" i="1" s="1"/>
  <c r="C85" i="1"/>
  <c r="K85" i="1" s="1"/>
  <c r="C81" i="1"/>
  <c r="K81" i="1" s="1"/>
  <c r="C77" i="1"/>
  <c r="K77" i="1" s="1"/>
  <c r="C73" i="1"/>
  <c r="K73" i="1" s="1"/>
  <c r="C69" i="1"/>
  <c r="K69" i="1" s="1"/>
  <c r="C65" i="1"/>
  <c r="K65" i="1" s="1"/>
  <c r="C61" i="1"/>
  <c r="K61" i="1" s="1"/>
  <c r="C57" i="1"/>
  <c r="K57" i="1" s="1"/>
  <c r="C53" i="1"/>
  <c r="K53" i="1" s="1"/>
  <c r="C49" i="1"/>
  <c r="K49" i="1" s="1"/>
  <c r="C45" i="1"/>
  <c r="K45" i="1" s="1"/>
  <c r="C41" i="1"/>
  <c r="K41" i="1" s="1"/>
  <c r="C37" i="1"/>
  <c r="K37" i="1" s="1"/>
  <c r="C33" i="1"/>
  <c r="K33" i="1" s="1"/>
  <c r="C29" i="1"/>
  <c r="K29" i="1" s="1"/>
  <c r="C25" i="1"/>
  <c r="K25" i="1" s="1"/>
  <c r="C21" i="1"/>
  <c r="K21" i="1" s="1"/>
  <c r="C17" i="1"/>
  <c r="K17" i="1" s="1"/>
  <c r="C112" i="1"/>
  <c r="K112" i="1" s="1"/>
  <c r="C108" i="1"/>
  <c r="K108" i="1" s="1"/>
  <c r="C104" i="1"/>
  <c r="K104" i="1" s="1"/>
  <c r="C100" i="1"/>
  <c r="K100" i="1" s="1"/>
  <c r="C96" i="1"/>
  <c r="K96" i="1" s="1"/>
  <c r="C92" i="1"/>
  <c r="K92" i="1" s="1"/>
  <c r="C88" i="1"/>
  <c r="K88" i="1" s="1"/>
  <c r="C84" i="1"/>
  <c r="K84" i="1" s="1"/>
  <c r="C80" i="1"/>
  <c r="K80" i="1" s="1"/>
  <c r="C76" i="1"/>
  <c r="K76" i="1" s="1"/>
  <c r="C72" i="1"/>
  <c r="K72" i="1" s="1"/>
  <c r="C68" i="1"/>
  <c r="K68" i="1" s="1"/>
  <c r="C64" i="1"/>
  <c r="K64" i="1" s="1"/>
  <c r="C60" i="1"/>
  <c r="K60" i="1" s="1"/>
  <c r="C56" i="1"/>
  <c r="K56" i="1" s="1"/>
  <c r="C52" i="1"/>
  <c r="K52" i="1" s="1"/>
  <c r="C48" i="1"/>
  <c r="K48" i="1" s="1"/>
  <c r="C44" i="1"/>
  <c r="K44" i="1" s="1"/>
  <c r="C40" i="1"/>
  <c r="K40" i="1" s="1"/>
  <c r="C36" i="1"/>
  <c r="K36" i="1" s="1"/>
  <c r="C32" i="1"/>
  <c r="K32" i="1" s="1"/>
  <c r="C28" i="1"/>
  <c r="K28" i="1" s="1"/>
  <c r="C24" i="1"/>
  <c r="K24" i="1" s="1"/>
  <c r="C20" i="1"/>
  <c r="K20" i="1" s="1"/>
  <c r="C16" i="1"/>
  <c r="K16" i="1" s="1"/>
  <c r="F93" i="1" l="1"/>
  <c r="G93" i="1" s="1"/>
  <c r="M93" i="1" s="1"/>
  <c r="F43" i="1"/>
  <c r="G43" i="1" s="1"/>
  <c r="M43" i="1" s="1"/>
  <c r="F22" i="1"/>
  <c r="G22" i="1" s="1"/>
  <c r="M22" i="1" s="1"/>
  <c r="F107" i="1"/>
  <c r="G107" i="1" s="1"/>
  <c r="M107" i="1" s="1"/>
  <c r="F37" i="1"/>
  <c r="G37" i="1" s="1"/>
  <c r="M37" i="1" s="1"/>
  <c r="F108" i="1"/>
  <c r="G108" i="1" s="1"/>
  <c r="M108" i="1" s="1"/>
  <c r="F59" i="1"/>
  <c r="G59" i="1" s="1"/>
  <c r="M59" i="1" s="1"/>
  <c r="F72" i="1"/>
  <c r="G72" i="1" s="1"/>
  <c r="M72" i="1" s="1"/>
  <c r="F86" i="1"/>
  <c r="G86" i="1" s="1"/>
  <c r="M86" i="1" s="1"/>
  <c r="F75" i="1"/>
  <c r="G75" i="1" s="1"/>
  <c r="M75" i="1" s="1"/>
  <c r="F50" i="1"/>
  <c r="G50" i="1" s="1"/>
  <c r="M50" i="1" s="1"/>
  <c r="F80" i="1"/>
  <c r="G80" i="1" s="1"/>
  <c r="M80" i="1" s="1"/>
  <c r="F27" i="1"/>
  <c r="G27" i="1" s="1"/>
  <c r="M27" i="1" s="1"/>
  <c r="F91" i="1"/>
  <c r="G91" i="1" s="1"/>
  <c r="M91" i="1" s="1"/>
  <c r="F13" i="1"/>
  <c r="G13" i="1" s="1"/>
  <c r="M13" i="1" s="1"/>
  <c r="F29" i="1"/>
  <c r="G29" i="1" s="1"/>
  <c r="M29" i="1" s="1"/>
  <c r="F44" i="1"/>
  <c r="G44" i="1" s="1"/>
  <c r="M44" i="1" s="1"/>
  <c r="F58" i="1"/>
  <c r="G58" i="1" s="1"/>
  <c r="M58" i="1" s="1"/>
  <c r="F68" i="1"/>
  <c r="G68" i="1" s="1"/>
  <c r="M68" i="1" s="1"/>
  <c r="F101" i="1"/>
  <c r="G101" i="1" s="1"/>
  <c r="M101" i="1" s="1"/>
  <c r="F94" i="1"/>
  <c r="G94" i="1" s="1"/>
  <c r="M94" i="1" s="1"/>
  <c r="F16" i="1"/>
  <c r="G16" i="1" s="1"/>
  <c r="M16" i="1" s="1"/>
  <c r="F30" i="1"/>
  <c r="G30" i="1" s="1"/>
  <c r="M30" i="1" s="1"/>
  <c r="F65" i="1"/>
  <c r="G65" i="1" s="1"/>
  <c r="M65" i="1" s="1"/>
  <c r="F78" i="1"/>
  <c r="G78" i="1" s="1"/>
  <c r="M78" i="1" s="1"/>
  <c r="E9" i="1"/>
  <c r="D13" i="1" s="1"/>
  <c r="I8" i="1"/>
  <c r="I10" i="1" s="1"/>
  <c r="M3" i="1"/>
  <c r="M4" i="1" s="1"/>
  <c r="K4" i="1"/>
  <c r="K6" i="1" s="1"/>
  <c r="L6" i="1" s="1"/>
  <c r="F63" i="1"/>
  <c r="G63" i="1" s="1"/>
  <c r="M63" i="1" s="1"/>
  <c r="F95" i="1"/>
  <c r="G95" i="1" s="1"/>
  <c r="M95" i="1" s="1"/>
  <c r="F45" i="1"/>
  <c r="G45" i="1" s="1"/>
  <c r="M45" i="1" s="1"/>
  <c r="F102" i="1"/>
  <c r="G102" i="1" s="1"/>
  <c r="M102" i="1" s="1"/>
  <c r="F38" i="1"/>
  <c r="G38" i="1" s="1"/>
  <c r="M38" i="1" s="1"/>
  <c r="F96" i="1"/>
  <c r="G96" i="1" s="1"/>
  <c r="M96" i="1" s="1"/>
  <c r="F74" i="1"/>
  <c r="G74" i="1" s="1"/>
  <c r="M74" i="1" s="1"/>
  <c r="F32" i="1"/>
  <c r="G32" i="1" s="1"/>
  <c r="M32" i="1" s="1"/>
  <c r="F15" i="1"/>
  <c r="G15" i="1" s="1"/>
  <c r="M15" i="1" s="1"/>
  <c r="F100" i="1"/>
  <c r="G100" i="1" s="1"/>
  <c r="M100" i="1" s="1"/>
  <c r="F19" i="1"/>
  <c r="G19" i="1" s="1"/>
  <c r="M19" i="1" s="1"/>
  <c r="F51" i="1"/>
  <c r="G51" i="1" s="1"/>
  <c r="M51" i="1" s="1"/>
  <c r="F67" i="1"/>
  <c r="G67" i="1" s="1"/>
  <c r="M67" i="1" s="1"/>
  <c r="F83" i="1"/>
  <c r="G83" i="1" s="1"/>
  <c r="M83" i="1" s="1"/>
  <c r="F52" i="1"/>
  <c r="G52" i="1" s="1"/>
  <c r="M52" i="1" s="1"/>
  <c r="F41" i="1"/>
  <c r="G41" i="1" s="1"/>
  <c r="M41" i="1" s="1"/>
  <c r="F20" i="1"/>
  <c r="G20" i="1" s="1"/>
  <c r="M20" i="1" s="1"/>
  <c r="F104" i="1"/>
  <c r="G104" i="1" s="1"/>
  <c r="M104" i="1" s="1"/>
  <c r="F82" i="1"/>
  <c r="G82" i="1" s="1"/>
  <c r="M82" i="1" s="1"/>
  <c r="F61" i="1"/>
  <c r="G61" i="1" s="1"/>
  <c r="M61" i="1" s="1"/>
  <c r="F18" i="1"/>
  <c r="G18" i="1" s="1"/>
  <c r="M18" i="1" s="1"/>
  <c r="F97" i="1"/>
  <c r="G97" i="1" s="1"/>
  <c r="M97" i="1" s="1"/>
  <c r="F76" i="1"/>
  <c r="G76" i="1" s="1"/>
  <c r="M76" i="1" s="1"/>
  <c r="F54" i="1"/>
  <c r="G54" i="1" s="1"/>
  <c r="M54" i="1" s="1"/>
  <c r="F33" i="1"/>
  <c r="G33" i="1" s="1"/>
  <c r="M33" i="1" s="1"/>
  <c r="F112" i="1"/>
  <c r="G112" i="1" s="1"/>
  <c r="M112" i="1" s="1"/>
  <c r="F90" i="1"/>
  <c r="G90" i="1" s="1"/>
  <c r="M90" i="1" s="1"/>
  <c r="F48" i="1"/>
  <c r="G48" i="1" s="1"/>
  <c r="M48" i="1" s="1"/>
  <c r="F26" i="1"/>
  <c r="G26" i="1" s="1"/>
  <c r="M26" i="1" s="1"/>
  <c r="F57" i="1"/>
  <c r="G57" i="1" s="1"/>
  <c r="M57" i="1" s="1"/>
  <c r="F84" i="1"/>
  <c r="G84" i="1" s="1"/>
  <c r="M84" i="1" s="1"/>
  <c r="F23" i="1"/>
  <c r="G23" i="1" s="1"/>
  <c r="M23" i="1" s="1"/>
  <c r="F39" i="1"/>
  <c r="G39" i="1" s="1"/>
  <c r="M39" i="1" s="1"/>
  <c r="F55" i="1"/>
  <c r="G55" i="1" s="1"/>
  <c r="M55" i="1" s="1"/>
  <c r="F71" i="1"/>
  <c r="G71" i="1" s="1"/>
  <c r="M71" i="1" s="1"/>
  <c r="F87" i="1"/>
  <c r="G87" i="1" s="1"/>
  <c r="M87" i="1" s="1"/>
  <c r="F103" i="1"/>
  <c r="G103" i="1" s="1"/>
  <c r="M103" i="1" s="1"/>
  <c r="F73" i="1"/>
  <c r="G73" i="1" s="1"/>
  <c r="M73" i="1" s="1"/>
  <c r="F36" i="1"/>
  <c r="G36" i="1" s="1"/>
  <c r="M36" i="1" s="1"/>
  <c r="F14" i="1"/>
  <c r="G14" i="1" s="1"/>
  <c r="M14" i="1" s="1"/>
  <c r="F98" i="1"/>
  <c r="G98" i="1" s="1"/>
  <c r="M98" i="1" s="1"/>
  <c r="F77" i="1"/>
  <c r="G77" i="1" s="1"/>
  <c r="M77" i="1" s="1"/>
  <c r="F56" i="1"/>
  <c r="G56" i="1" s="1"/>
  <c r="M56" i="1" s="1"/>
  <c r="F34" i="1"/>
  <c r="G34" i="1" s="1"/>
  <c r="M34" i="1" s="1"/>
  <c r="F113" i="1"/>
  <c r="G113" i="1" s="1"/>
  <c r="M113" i="1" s="1"/>
  <c r="F92" i="1"/>
  <c r="G92" i="1" s="1"/>
  <c r="M92" i="1" s="1"/>
  <c r="F70" i="1"/>
  <c r="G70" i="1" s="1"/>
  <c r="M70" i="1" s="1"/>
  <c r="F49" i="1"/>
  <c r="G49" i="1" s="1"/>
  <c r="M49" i="1" s="1"/>
  <c r="F28" i="1"/>
  <c r="G28" i="1" s="1"/>
  <c r="M28" i="1" s="1"/>
  <c r="F106" i="1"/>
  <c r="G106" i="1" s="1"/>
  <c r="M106" i="1" s="1"/>
  <c r="F85" i="1"/>
  <c r="G85" i="1" s="1"/>
  <c r="M85" i="1" s="1"/>
  <c r="F64" i="1"/>
  <c r="G64" i="1" s="1"/>
  <c r="M64" i="1" s="1"/>
  <c r="F42" i="1"/>
  <c r="G42" i="1" s="1"/>
  <c r="M42" i="1" s="1"/>
  <c r="F21" i="1"/>
  <c r="G21" i="1" s="1"/>
  <c r="M21" i="1" s="1"/>
  <c r="F89" i="1"/>
  <c r="G89" i="1" s="1"/>
  <c r="M89" i="1" s="1"/>
  <c r="F110" i="1"/>
  <c r="G110" i="1" s="1"/>
  <c r="M110" i="1" s="1"/>
  <c r="F62" i="1"/>
  <c r="G62" i="1" s="1"/>
  <c r="M62" i="1" s="1"/>
  <c r="F31" i="1"/>
  <c r="G31" i="1" s="1"/>
  <c r="M31" i="1" s="1"/>
  <c r="F111" i="1"/>
  <c r="G111" i="1" s="1"/>
  <c r="M111" i="1" s="1"/>
  <c r="F88" i="1"/>
  <c r="G88" i="1" s="1"/>
  <c r="M88" i="1" s="1"/>
  <c r="F60" i="1"/>
  <c r="G60" i="1" s="1"/>
  <c r="M60" i="1" s="1"/>
  <c r="F105" i="1"/>
  <c r="G105" i="1" s="1"/>
  <c r="M105" i="1" s="1"/>
  <c r="F47" i="1"/>
  <c r="G47" i="1" s="1"/>
  <c r="M47" i="1" s="1"/>
  <c r="F79" i="1"/>
  <c r="G79" i="1" s="1"/>
  <c r="M79" i="1" s="1"/>
  <c r="F46" i="1"/>
  <c r="G46" i="1" s="1"/>
  <c r="M46" i="1" s="1"/>
  <c r="F25" i="1"/>
  <c r="G25" i="1" s="1"/>
  <c r="M25" i="1" s="1"/>
  <c r="F109" i="1"/>
  <c r="G109" i="1" s="1"/>
  <c r="M109" i="1" s="1"/>
  <c r="F66" i="1"/>
  <c r="G66" i="1" s="1"/>
  <c r="M66" i="1" s="1"/>
  <c r="F24" i="1"/>
  <c r="G24" i="1" s="1"/>
  <c r="M24" i="1" s="1"/>
  <c r="F81" i="1"/>
  <c r="G81" i="1" s="1"/>
  <c r="M81" i="1" s="1"/>
  <c r="F17" i="1"/>
  <c r="G17" i="1" s="1"/>
  <c r="M17" i="1" s="1"/>
  <c r="F53" i="1"/>
  <c r="G53" i="1" s="1"/>
  <c r="M53" i="1" s="1"/>
  <c r="F35" i="1"/>
  <c r="G35" i="1" s="1"/>
  <c r="M35" i="1" s="1"/>
  <c r="F99" i="1"/>
  <c r="G99" i="1" s="1"/>
  <c r="M99" i="1" s="1"/>
  <c r="F40" i="1"/>
  <c r="G40" i="1" s="1"/>
  <c r="M40" i="1" s="1"/>
  <c r="A10" i="2"/>
  <c r="C9" i="2"/>
  <c r="B9" i="2"/>
  <c r="D74" i="1" l="1"/>
  <c r="E74" i="1" s="1"/>
  <c r="L74" i="1" s="1"/>
  <c r="H18" i="1"/>
  <c r="I11" i="1"/>
  <c r="H13" i="1"/>
  <c r="D9" i="2"/>
  <c r="E9" i="2" s="1"/>
  <c r="F9" i="2" s="1"/>
  <c r="A11" i="2"/>
  <c r="C10" i="2"/>
  <c r="D10" i="2" s="1"/>
  <c r="E10" i="2" s="1"/>
  <c r="F10" i="2" s="1"/>
  <c r="B10" i="2"/>
  <c r="D51" i="1"/>
  <c r="E51" i="1" s="1"/>
  <c r="L51" i="1" s="1"/>
  <c r="D76" i="1"/>
  <c r="E76" i="1" s="1"/>
  <c r="L76" i="1" s="1"/>
  <c r="D95" i="1"/>
  <c r="E95" i="1" s="1"/>
  <c r="L95" i="1" s="1"/>
  <c r="D42" i="1"/>
  <c r="E42" i="1" s="1"/>
  <c r="L42" i="1" s="1"/>
  <c r="D58" i="1"/>
  <c r="E58" i="1" s="1"/>
  <c r="L58" i="1" s="1"/>
  <c r="D94" i="1"/>
  <c r="E94" i="1" s="1"/>
  <c r="L94" i="1" s="1"/>
  <c r="I9" i="1"/>
  <c r="D111" i="1"/>
  <c r="E111" i="1" s="1"/>
  <c r="L111" i="1" s="1"/>
  <c r="D31" i="1"/>
  <c r="E31" i="1" s="1"/>
  <c r="L31" i="1" s="1"/>
  <c r="D103" i="1"/>
  <c r="E103" i="1" s="1"/>
  <c r="L103" i="1" s="1"/>
  <c r="D60" i="1"/>
  <c r="E60" i="1" s="1"/>
  <c r="L60" i="1" s="1"/>
  <c r="D30" i="1"/>
  <c r="E30" i="1" s="1"/>
  <c r="L30" i="1" s="1"/>
  <c r="D49" i="1"/>
  <c r="E49" i="1" s="1"/>
  <c r="L49" i="1" s="1"/>
  <c r="D107" i="1"/>
  <c r="E107" i="1" s="1"/>
  <c r="L107" i="1" s="1"/>
  <c r="D78" i="1"/>
  <c r="E78" i="1" s="1"/>
  <c r="L78" i="1" s="1"/>
  <c r="D17" i="1"/>
  <c r="E17" i="1" s="1"/>
  <c r="L17" i="1" s="1"/>
  <c r="D43" i="1"/>
  <c r="E43" i="1" s="1"/>
  <c r="L43" i="1" s="1"/>
  <c r="D81" i="1"/>
  <c r="E81" i="1" s="1"/>
  <c r="L81" i="1" s="1"/>
  <c r="D73" i="1"/>
  <c r="E73" i="1" s="1"/>
  <c r="L73" i="1" s="1"/>
  <c r="D63" i="1"/>
  <c r="E63" i="1" s="1"/>
  <c r="L63" i="1" s="1"/>
  <c r="D28" i="1"/>
  <c r="E28" i="1" s="1"/>
  <c r="L28" i="1" s="1"/>
  <c r="D29" i="1"/>
  <c r="E29" i="1" s="1"/>
  <c r="L29" i="1" s="1"/>
  <c r="D18" i="1"/>
  <c r="E18" i="1" s="1"/>
  <c r="L18" i="1" s="1"/>
  <c r="D15" i="1"/>
  <c r="E15" i="1" s="1"/>
  <c r="L15" i="1" s="1"/>
  <c r="D40" i="1"/>
  <c r="E40" i="1" s="1"/>
  <c r="L40" i="1" s="1"/>
  <c r="D22" i="1"/>
  <c r="E22" i="1" s="1"/>
  <c r="L22" i="1" s="1"/>
  <c r="D24" i="1"/>
  <c r="E24" i="1" s="1"/>
  <c r="L24" i="1" s="1"/>
  <c r="D86" i="1"/>
  <c r="E86" i="1" s="1"/>
  <c r="L86" i="1" s="1"/>
  <c r="D44" i="1"/>
  <c r="E44" i="1" s="1"/>
  <c r="L44" i="1" s="1"/>
  <c r="D108" i="1"/>
  <c r="E108" i="1" s="1"/>
  <c r="L108" i="1" s="1"/>
  <c r="D109" i="1"/>
  <c r="E109" i="1" s="1"/>
  <c r="L109" i="1" s="1"/>
  <c r="D90" i="1"/>
  <c r="E90" i="1" s="1"/>
  <c r="L90" i="1" s="1"/>
  <c r="D102" i="1"/>
  <c r="E102" i="1" s="1"/>
  <c r="L102" i="1" s="1"/>
  <c r="D100" i="1"/>
  <c r="E100" i="1" s="1"/>
  <c r="L100" i="1" s="1"/>
  <c r="D55" i="1"/>
  <c r="E55" i="1" s="1"/>
  <c r="L55" i="1" s="1"/>
  <c r="D26" i="1"/>
  <c r="E26" i="1" s="1"/>
  <c r="L26" i="1" s="1"/>
  <c r="D104" i="1"/>
  <c r="E104" i="1" s="1"/>
  <c r="L104" i="1" s="1"/>
  <c r="D48" i="1"/>
  <c r="E48" i="1" s="1"/>
  <c r="L48" i="1" s="1"/>
  <c r="D85" i="1"/>
  <c r="E85" i="1" s="1"/>
  <c r="L85" i="1" s="1"/>
  <c r="D25" i="1"/>
  <c r="E25" i="1" s="1"/>
  <c r="L25" i="1" s="1"/>
  <c r="D14" i="1"/>
  <c r="E14" i="1" s="1"/>
  <c r="L14" i="1" s="1"/>
  <c r="D54" i="1"/>
  <c r="E54" i="1" s="1"/>
  <c r="L54" i="1" s="1"/>
  <c r="D41" i="1"/>
  <c r="E41" i="1" s="1"/>
  <c r="L41" i="1" s="1"/>
  <c r="D99" i="1"/>
  <c r="E99" i="1" s="1"/>
  <c r="L99" i="1" s="1"/>
  <c r="D87" i="1"/>
  <c r="E87" i="1" s="1"/>
  <c r="L87" i="1" s="1"/>
  <c r="D45" i="1"/>
  <c r="E45" i="1" s="1"/>
  <c r="L45" i="1" s="1"/>
  <c r="D20" i="1"/>
  <c r="E20" i="1" s="1"/>
  <c r="L20" i="1" s="1"/>
  <c r="D110" i="1"/>
  <c r="E110" i="1" s="1"/>
  <c r="L110" i="1" s="1"/>
  <c r="D27" i="1"/>
  <c r="E27" i="1" s="1"/>
  <c r="L27" i="1" s="1"/>
  <c r="D33" i="1"/>
  <c r="E33" i="1" s="1"/>
  <c r="L33" i="1" s="1"/>
  <c r="D83" i="1"/>
  <c r="E83" i="1" s="1"/>
  <c r="L83" i="1" s="1"/>
  <c r="D46" i="1"/>
  <c r="E46" i="1" s="1"/>
  <c r="L46" i="1" s="1"/>
  <c r="D38" i="1"/>
  <c r="E38" i="1" s="1"/>
  <c r="L38" i="1" s="1"/>
  <c r="D96" i="1"/>
  <c r="E96" i="1" s="1"/>
  <c r="L96" i="1" s="1"/>
  <c r="D56" i="1"/>
  <c r="E56" i="1" s="1"/>
  <c r="L56" i="1" s="1"/>
  <c r="D59" i="1"/>
  <c r="E59" i="1" s="1"/>
  <c r="L59" i="1" s="1"/>
  <c r="D19" i="1"/>
  <c r="E19" i="1" s="1"/>
  <c r="L19" i="1" s="1"/>
  <c r="D92" i="1"/>
  <c r="E92" i="1" s="1"/>
  <c r="L92" i="1" s="1"/>
  <c r="D57" i="1"/>
  <c r="E57" i="1" s="1"/>
  <c r="L57" i="1" s="1"/>
  <c r="D66" i="1"/>
  <c r="E66" i="1" s="1"/>
  <c r="L66" i="1" s="1"/>
  <c r="D69" i="1"/>
  <c r="E69" i="1" s="1"/>
  <c r="L69" i="1" s="1"/>
  <c r="D113" i="1"/>
  <c r="E113" i="1" s="1"/>
  <c r="L113" i="1" s="1"/>
  <c r="D36" i="1"/>
  <c r="E36" i="1" s="1"/>
  <c r="L36" i="1" s="1"/>
  <c r="D68" i="1"/>
  <c r="E68" i="1" s="1"/>
  <c r="L68" i="1" s="1"/>
  <c r="D89" i="1"/>
  <c r="E89" i="1" s="1"/>
  <c r="L89" i="1" s="1"/>
  <c r="D98" i="1"/>
  <c r="E98" i="1" s="1"/>
  <c r="L98" i="1" s="1"/>
  <c r="D101" i="1"/>
  <c r="E101" i="1" s="1"/>
  <c r="L101" i="1" s="1"/>
  <c r="D65" i="1"/>
  <c r="E65" i="1" s="1"/>
  <c r="L65" i="1" s="1"/>
  <c r="D39" i="1"/>
  <c r="E39" i="1" s="1"/>
  <c r="L39" i="1" s="1"/>
  <c r="D35" i="1"/>
  <c r="E35" i="1" s="1"/>
  <c r="L35" i="1" s="1"/>
  <c r="D37" i="1"/>
  <c r="E37" i="1" s="1"/>
  <c r="L37" i="1" s="1"/>
  <c r="D53" i="1"/>
  <c r="E53" i="1" s="1"/>
  <c r="L53" i="1" s="1"/>
  <c r="D80" i="1"/>
  <c r="E80" i="1" s="1"/>
  <c r="L80" i="1" s="1"/>
  <c r="D82" i="1"/>
  <c r="E82" i="1" s="1"/>
  <c r="L82" i="1" s="1"/>
  <c r="D32" i="1"/>
  <c r="E32" i="1" s="1"/>
  <c r="L32" i="1" s="1"/>
  <c r="D106" i="1"/>
  <c r="E106" i="1" s="1"/>
  <c r="L106" i="1" s="1"/>
  <c r="D50" i="1"/>
  <c r="E50" i="1" s="1"/>
  <c r="L50" i="1" s="1"/>
  <c r="D105" i="1"/>
  <c r="E105" i="1" s="1"/>
  <c r="L105" i="1" s="1"/>
  <c r="E13" i="1"/>
  <c r="L13" i="1" s="1"/>
  <c r="D97" i="1"/>
  <c r="E97" i="1" s="1"/>
  <c r="L97" i="1" s="1"/>
  <c r="D52" i="1"/>
  <c r="E52" i="1" s="1"/>
  <c r="L52" i="1" s="1"/>
  <c r="D84" i="1"/>
  <c r="E84" i="1" s="1"/>
  <c r="L84" i="1" s="1"/>
  <c r="D67" i="1"/>
  <c r="E67" i="1" s="1"/>
  <c r="L67" i="1" s="1"/>
  <c r="D77" i="1"/>
  <c r="E77" i="1" s="1"/>
  <c r="L77" i="1" s="1"/>
  <c r="D79" i="1"/>
  <c r="E79" i="1" s="1"/>
  <c r="L79" i="1" s="1"/>
  <c r="D47" i="1"/>
  <c r="E47" i="1" s="1"/>
  <c r="L47" i="1" s="1"/>
  <c r="D91" i="1"/>
  <c r="E91" i="1" s="1"/>
  <c r="L91" i="1" s="1"/>
  <c r="D72" i="1"/>
  <c r="E72" i="1" s="1"/>
  <c r="L72" i="1" s="1"/>
  <c r="D93" i="1"/>
  <c r="E93" i="1" s="1"/>
  <c r="L93" i="1" s="1"/>
  <c r="D16" i="1"/>
  <c r="E16" i="1" s="1"/>
  <c r="L16" i="1" s="1"/>
  <c r="D112" i="1"/>
  <c r="E112" i="1" s="1"/>
  <c r="L112" i="1" s="1"/>
  <c r="D34" i="1"/>
  <c r="E34" i="1" s="1"/>
  <c r="L34" i="1" s="1"/>
  <c r="D64" i="1"/>
  <c r="E64" i="1" s="1"/>
  <c r="L64" i="1" s="1"/>
  <c r="D75" i="1"/>
  <c r="E75" i="1" s="1"/>
  <c r="L75" i="1" s="1"/>
  <c r="D61" i="1"/>
  <c r="E61" i="1" s="1"/>
  <c r="L61" i="1" s="1"/>
  <c r="D21" i="1"/>
  <c r="E21" i="1" s="1"/>
  <c r="L21" i="1" s="1"/>
  <c r="D23" i="1"/>
  <c r="E23" i="1" s="1"/>
  <c r="L23" i="1" s="1"/>
  <c r="D62" i="1"/>
  <c r="E62" i="1" s="1"/>
  <c r="L62" i="1" s="1"/>
  <c r="D70" i="1"/>
  <c r="E70" i="1" s="1"/>
  <c r="L70" i="1" s="1"/>
  <c r="D71" i="1"/>
  <c r="E71" i="1" s="1"/>
  <c r="L71" i="1" s="1"/>
  <c r="D88" i="1"/>
  <c r="E88" i="1" s="1"/>
  <c r="L88" i="1" s="1"/>
  <c r="A12" i="2" l="1"/>
  <c r="C11" i="2"/>
  <c r="B11" i="2"/>
  <c r="H71" i="1"/>
  <c r="I71" i="1" s="1"/>
  <c r="N71" i="1" s="1"/>
  <c r="H27" i="1"/>
  <c r="I27" i="1" s="1"/>
  <c r="N27" i="1" s="1"/>
  <c r="H44" i="1"/>
  <c r="I44" i="1" s="1"/>
  <c r="N44" i="1" s="1"/>
  <c r="H102" i="1"/>
  <c r="I102" i="1" s="1"/>
  <c r="N102" i="1" s="1"/>
  <c r="H50" i="1"/>
  <c r="I50" i="1" s="1"/>
  <c r="N50" i="1" s="1"/>
  <c r="H60" i="1"/>
  <c r="I60" i="1" s="1"/>
  <c r="N60" i="1" s="1"/>
  <c r="H69" i="1"/>
  <c r="I69" i="1" s="1"/>
  <c r="N69" i="1" s="1"/>
  <c r="H86" i="1"/>
  <c r="I86" i="1" s="1"/>
  <c r="N86" i="1" s="1"/>
  <c r="H84" i="1"/>
  <c r="I84" i="1" s="1"/>
  <c r="N84" i="1" s="1"/>
  <c r="H93" i="1"/>
  <c r="I93" i="1" s="1"/>
  <c r="N93" i="1" s="1"/>
  <c r="H54" i="1"/>
  <c r="I54" i="1" s="1"/>
  <c r="N54" i="1" s="1"/>
  <c r="H100" i="1"/>
  <c r="I100" i="1" s="1"/>
  <c r="N100" i="1" s="1"/>
  <c r="H109" i="1"/>
  <c r="I109" i="1" s="1"/>
  <c r="N109" i="1" s="1"/>
  <c r="H95" i="1"/>
  <c r="I95" i="1" s="1"/>
  <c r="N95" i="1" s="1"/>
  <c r="H35" i="1"/>
  <c r="I35" i="1" s="1"/>
  <c r="N35" i="1" s="1"/>
  <c r="H83" i="1"/>
  <c r="I83" i="1" s="1"/>
  <c r="N83" i="1" s="1"/>
  <c r="H64" i="1"/>
  <c r="I64" i="1" s="1"/>
  <c r="N64" i="1" s="1"/>
  <c r="H34" i="1"/>
  <c r="I34" i="1" s="1"/>
  <c r="N34" i="1" s="1"/>
  <c r="H73" i="1"/>
  <c r="I73" i="1" s="1"/>
  <c r="N73" i="1" s="1"/>
  <c r="H31" i="1"/>
  <c r="I31" i="1" s="1"/>
  <c r="N31" i="1" s="1"/>
  <c r="H78" i="1"/>
  <c r="I78" i="1" s="1"/>
  <c r="N78" i="1" s="1"/>
  <c r="H23" i="1"/>
  <c r="I23" i="1" s="1"/>
  <c r="N23" i="1" s="1"/>
  <c r="H88" i="1"/>
  <c r="I88" i="1" s="1"/>
  <c r="N88" i="1" s="1"/>
  <c r="H24" i="1"/>
  <c r="I24" i="1" s="1"/>
  <c r="N24" i="1" s="1"/>
  <c r="H97" i="1"/>
  <c r="I97" i="1" s="1"/>
  <c r="N97" i="1" s="1"/>
  <c r="H33" i="1"/>
  <c r="I33" i="1" s="1"/>
  <c r="N33" i="1" s="1"/>
  <c r="H14" i="1"/>
  <c r="H59" i="1"/>
  <c r="I59" i="1" s="1"/>
  <c r="N59" i="1" s="1"/>
  <c r="H76" i="1"/>
  <c r="I76" i="1" s="1"/>
  <c r="N76" i="1" s="1"/>
  <c r="I13" i="1"/>
  <c r="N13" i="1" s="1"/>
  <c r="H28" i="1"/>
  <c r="I28" i="1" s="1"/>
  <c r="N28" i="1" s="1"/>
  <c r="H37" i="1"/>
  <c r="I37" i="1" s="1"/>
  <c r="N37" i="1" s="1"/>
  <c r="H66" i="1"/>
  <c r="I66" i="1" s="1"/>
  <c r="N66" i="1" s="1"/>
  <c r="H52" i="1"/>
  <c r="I52" i="1" s="1"/>
  <c r="N52" i="1" s="1"/>
  <c r="H19" i="1"/>
  <c r="I19" i="1" s="1"/>
  <c r="N19" i="1" s="1"/>
  <c r="H77" i="1"/>
  <c r="I77" i="1" s="1"/>
  <c r="N77" i="1" s="1"/>
  <c r="H74" i="1"/>
  <c r="I74" i="1" s="1"/>
  <c r="N74" i="1" s="1"/>
  <c r="H112" i="1"/>
  <c r="I112" i="1" s="1"/>
  <c r="N112" i="1" s="1"/>
  <c r="H48" i="1"/>
  <c r="I48" i="1" s="1"/>
  <c r="N48" i="1" s="1"/>
  <c r="I18" i="1"/>
  <c r="N18" i="1" s="1"/>
  <c r="H57" i="1"/>
  <c r="I57" i="1" s="1"/>
  <c r="N57" i="1" s="1"/>
  <c r="H79" i="1"/>
  <c r="I79" i="1" s="1"/>
  <c r="N79" i="1" s="1"/>
  <c r="H110" i="1"/>
  <c r="I110" i="1" s="1"/>
  <c r="N110" i="1" s="1"/>
  <c r="H67" i="1"/>
  <c r="I67" i="1" s="1"/>
  <c r="N67" i="1" s="1"/>
  <c r="H72" i="1"/>
  <c r="I72" i="1" s="1"/>
  <c r="N72" i="1" s="1"/>
  <c r="H42" i="1"/>
  <c r="I42" i="1" s="1"/>
  <c r="N42" i="1" s="1"/>
  <c r="H81" i="1"/>
  <c r="I81" i="1" s="1"/>
  <c r="N81" i="1" s="1"/>
  <c r="H17" i="1"/>
  <c r="I17" i="1" s="1"/>
  <c r="N17" i="1" s="1"/>
  <c r="H82" i="1"/>
  <c r="I82" i="1" s="1"/>
  <c r="N82" i="1" s="1"/>
  <c r="H47" i="1"/>
  <c r="I47" i="1" s="1"/>
  <c r="N47" i="1" s="1"/>
  <c r="H46" i="1"/>
  <c r="I46" i="1" s="1"/>
  <c r="N46" i="1" s="1"/>
  <c r="H85" i="1"/>
  <c r="I85" i="1" s="1"/>
  <c r="N85" i="1" s="1"/>
  <c r="H91" i="1"/>
  <c r="I91" i="1" s="1"/>
  <c r="N91" i="1" s="1"/>
  <c r="H30" i="1"/>
  <c r="I30" i="1" s="1"/>
  <c r="N30" i="1" s="1"/>
  <c r="H87" i="1"/>
  <c r="I87" i="1" s="1"/>
  <c r="N87" i="1" s="1"/>
  <c r="H39" i="1"/>
  <c r="I39" i="1" s="1"/>
  <c r="N39" i="1" s="1"/>
  <c r="H20" i="1"/>
  <c r="I20" i="1" s="1"/>
  <c r="N20" i="1" s="1"/>
  <c r="H29" i="1"/>
  <c r="I29" i="1" s="1"/>
  <c r="N29" i="1" s="1"/>
  <c r="H98" i="1"/>
  <c r="I98" i="1" s="1"/>
  <c r="N98" i="1" s="1"/>
  <c r="H36" i="1"/>
  <c r="I36" i="1" s="1"/>
  <c r="N36" i="1" s="1"/>
  <c r="H45" i="1"/>
  <c r="I45" i="1" s="1"/>
  <c r="N45" i="1" s="1"/>
  <c r="H62" i="1"/>
  <c r="I62" i="1" s="1"/>
  <c r="N62" i="1" s="1"/>
  <c r="H106" i="1"/>
  <c r="I106" i="1" s="1"/>
  <c r="N106" i="1" s="1"/>
  <c r="H96" i="1"/>
  <c r="I96" i="1" s="1"/>
  <c r="N96" i="1" s="1"/>
  <c r="H32" i="1"/>
  <c r="I32" i="1" s="1"/>
  <c r="N32" i="1" s="1"/>
  <c r="H105" i="1"/>
  <c r="I105" i="1" s="1"/>
  <c r="N105" i="1" s="1"/>
  <c r="H41" i="1"/>
  <c r="I41" i="1" s="1"/>
  <c r="N41" i="1" s="1"/>
  <c r="H63" i="1"/>
  <c r="I63" i="1" s="1"/>
  <c r="N63" i="1" s="1"/>
  <c r="H58" i="1"/>
  <c r="I58" i="1" s="1"/>
  <c r="N58" i="1" s="1"/>
  <c r="H99" i="1"/>
  <c r="I99" i="1" s="1"/>
  <c r="N99" i="1" s="1"/>
  <c r="H56" i="1"/>
  <c r="I56" i="1" s="1"/>
  <c r="N56" i="1" s="1"/>
  <c r="H26" i="1"/>
  <c r="I26" i="1" s="1"/>
  <c r="N26" i="1" s="1"/>
  <c r="H65" i="1"/>
  <c r="I65" i="1" s="1"/>
  <c r="N65" i="1" s="1"/>
  <c r="H55" i="1"/>
  <c r="I55" i="1" s="1"/>
  <c r="N55" i="1" s="1"/>
  <c r="H53" i="1"/>
  <c r="I53" i="1" s="1"/>
  <c r="N53" i="1" s="1"/>
  <c r="H108" i="1"/>
  <c r="I108" i="1" s="1"/>
  <c r="N108" i="1" s="1"/>
  <c r="H21" i="1"/>
  <c r="I21" i="1" s="1"/>
  <c r="N21" i="1" s="1"/>
  <c r="H70" i="1"/>
  <c r="I70" i="1" s="1"/>
  <c r="N70" i="1" s="1"/>
  <c r="H92" i="1"/>
  <c r="I92" i="1" s="1"/>
  <c r="N92" i="1" s="1"/>
  <c r="H101" i="1"/>
  <c r="I101" i="1" s="1"/>
  <c r="N101" i="1" s="1"/>
  <c r="H15" i="1"/>
  <c r="I15" i="1" s="1"/>
  <c r="N15" i="1" s="1"/>
  <c r="H107" i="1"/>
  <c r="I107" i="1" s="1"/>
  <c r="N107" i="1" s="1"/>
  <c r="H22" i="1"/>
  <c r="I22" i="1" s="1"/>
  <c r="N22" i="1" s="1"/>
  <c r="H111" i="1"/>
  <c r="I111" i="1" s="1"/>
  <c r="N111" i="1" s="1"/>
  <c r="H75" i="1"/>
  <c r="I75" i="1" s="1"/>
  <c r="N75" i="1" s="1"/>
  <c r="H38" i="1"/>
  <c r="I38" i="1" s="1"/>
  <c r="N38" i="1" s="1"/>
  <c r="H103" i="1"/>
  <c r="I103" i="1" s="1"/>
  <c r="N103" i="1" s="1"/>
  <c r="H94" i="1"/>
  <c r="I94" i="1" s="1"/>
  <c r="N94" i="1" s="1"/>
  <c r="H51" i="1"/>
  <c r="I51" i="1" s="1"/>
  <c r="N51" i="1" s="1"/>
  <c r="H80" i="1"/>
  <c r="I80" i="1" s="1"/>
  <c r="N80" i="1" s="1"/>
  <c r="H16" i="1"/>
  <c r="I16" i="1" s="1"/>
  <c r="N16" i="1" s="1"/>
  <c r="H89" i="1"/>
  <c r="I89" i="1" s="1"/>
  <c r="N89" i="1" s="1"/>
  <c r="H25" i="1"/>
  <c r="I25" i="1" s="1"/>
  <c r="N25" i="1" s="1"/>
  <c r="H43" i="1"/>
  <c r="I43" i="1" s="1"/>
  <c r="N43" i="1" s="1"/>
  <c r="H90" i="1"/>
  <c r="I90" i="1" s="1"/>
  <c r="N90" i="1" s="1"/>
  <c r="H104" i="1"/>
  <c r="I104" i="1" s="1"/>
  <c r="N104" i="1" s="1"/>
  <c r="H40" i="1"/>
  <c r="I40" i="1" s="1"/>
  <c r="N40" i="1" s="1"/>
  <c r="H113" i="1"/>
  <c r="I113" i="1" s="1"/>
  <c r="N113" i="1" s="1"/>
  <c r="H49" i="1"/>
  <c r="I49" i="1" s="1"/>
  <c r="N49" i="1" s="1"/>
  <c r="H61" i="1"/>
  <c r="I61" i="1" s="1"/>
  <c r="N61" i="1" s="1"/>
  <c r="H68" i="1"/>
  <c r="I68" i="1" s="1"/>
  <c r="N68" i="1" s="1"/>
  <c r="I14" i="1" l="1"/>
  <c r="N14" i="1" s="1"/>
  <c r="D11" i="2"/>
  <c r="E11" i="2" s="1"/>
  <c r="F11" i="2" s="1"/>
  <c r="A13" i="2"/>
  <c r="C12" i="2"/>
  <c r="B12" i="2"/>
  <c r="D12" i="2" l="1"/>
  <c r="E12" i="2" s="1"/>
  <c r="F12" i="2" s="1"/>
  <c r="A14" i="2"/>
  <c r="C13" i="2"/>
  <c r="D13" i="2" s="1"/>
  <c r="E13" i="2" s="1"/>
  <c r="F13" i="2" s="1"/>
  <c r="B13" i="2"/>
  <c r="A15" i="2" l="1"/>
  <c r="C14" i="2"/>
  <c r="B14" i="2"/>
  <c r="D14" i="2" l="1"/>
  <c r="E14" i="2" s="1"/>
  <c r="F14" i="2" s="1"/>
  <c r="A16" i="2"/>
  <c r="C15" i="2"/>
  <c r="B15" i="2"/>
  <c r="D15" i="2" l="1"/>
  <c r="E15" i="2" s="1"/>
  <c r="F15" i="2" s="1"/>
  <c r="A17" i="2"/>
  <c r="C16" i="2"/>
  <c r="D16" i="2" s="1"/>
  <c r="E16" i="2" s="1"/>
  <c r="F16" i="2" s="1"/>
  <c r="B16" i="2"/>
  <c r="A18" i="2" l="1"/>
  <c r="C17" i="2"/>
  <c r="D17" i="2" s="1"/>
  <c r="E17" i="2" s="1"/>
  <c r="F17" i="2" s="1"/>
  <c r="B17" i="2"/>
  <c r="A19" i="2" l="1"/>
  <c r="C18" i="2"/>
  <c r="D18" i="2" s="1"/>
  <c r="E18" i="2" s="1"/>
  <c r="F18" i="2" s="1"/>
  <c r="B18" i="2"/>
  <c r="A20" i="2" l="1"/>
  <c r="C19" i="2"/>
  <c r="B19" i="2"/>
  <c r="D19" i="2" l="1"/>
  <c r="E19" i="2" s="1"/>
  <c r="F19" i="2" s="1"/>
  <c r="A21" i="2"/>
  <c r="C20" i="2"/>
  <c r="B20" i="2"/>
  <c r="D20" i="2" l="1"/>
  <c r="E20" i="2" s="1"/>
  <c r="F20" i="2" s="1"/>
  <c r="A22" i="2"/>
  <c r="C21" i="2"/>
  <c r="D21" i="2" s="1"/>
  <c r="E21" i="2" s="1"/>
  <c r="F21" i="2" s="1"/>
  <c r="B21" i="2"/>
  <c r="A23" i="2" l="1"/>
  <c r="C22" i="2"/>
  <c r="D22" i="2" s="1"/>
  <c r="E22" i="2" s="1"/>
  <c r="F22" i="2" s="1"/>
  <c r="B22" i="2"/>
  <c r="A24" i="2" l="1"/>
  <c r="C23" i="2"/>
  <c r="B23" i="2"/>
  <c r="D23" i="2" l="1"/>
  <c r="E23" i="2" s="1"/>
  <c r="F23" i="2" s="1"/>
  <c r="A25" i="2"/>
  <c r="C24" i="2"/>
  <c r="B24" i="2"/>
  <c r="D24" i="2" l="1"/>
  <c r="E24" i="2" s="1"/>
  <c r="F24" i="2"/>
  <c r="A26" i="2"/>
  <c r="C25" i="2"/>
  <c r="D25" i="2" s="1"/>
  <c r="E25" i="2" s="1"/>
  <c r="F25" i="2" s="1"/>
  <c r="B25" i="2"/>
  <c r="A27" i="2" l="1"/>
  <c r="C26" i="2"/>
  <c r="B26" i="2"/>
  <c r="D26" i="2" l="1"/>
  <c r="E26" i="2" s="1"/>
  <c r="F26" i="2" s="1"/>
  <c r="A28" i="2"/>
  <c r="C27" i="2"/>
  <c r="B27" i="2"/>
  <c r="D27" i="2" l="1"/>
  <c r="E27" i="2" s="1"/>
  <c r="F27" i="2" s="1"/>
  <c r="A29" i="2"/>
  <c r="C28" i="2"/>
  <c r="D28" i="2" s="1"/>
  <c r="E28" i="2" s="1"/>
  <c r="F28" i="2" s="1"/>
  <c r="B28" i="2"/>
  <c r="C29" i="2" l="1"/>
  <c r="D29" i="2" s="1"/>
  <c r="E29" i="2" s="1"/>
  <c r="F29" i="2" s="1"/>
  <c r="B29" i="2"/>
</calcChain>
</file>

<file path=xl/sharedStrings.xml><?xml version="1.0" encoding="utf-8"?>
<sst xmlns="http://schemas.openxmlformats.org/spreadsheetml/2006/main" count="50" uniqueCount="44">
  <si>
    <t>Parabel</t>
  </si>
  <si>
    <t>Sinus Kuppe</t>
  </si>
  <si>
    <t>x1=</t>
  </si>
  <si>
    <t>Ycosh</t>
  </si>
  <si>
    <t>Ysin</t>
  </si>
  <si>
    <t>Yparabel</t>
  </si>
  <si>
    <t>Phi1</t>
  </si>
  <si>
    <t>deltaPhi</t>
  </si>
  <si>
    <t>X1</t>
  </si>
  <si>
    <t>Ykreis</t>
  </si>
  <si>
    <t>Ymax/Xmax =</t>
  </si>
  <si>
    <t>Xparabel</t>
  </si>
  <si>
    <t>Phi sin</t>
  </si>
  <si>
    <t>Phi kreis</t>
  </si>
  <si>
    <t>X cosh</t>
  </si>
  <si>
    <t>Kettenlinie (cosh)</t>
  </si>
  <si>
    <t>BogenHöhe in % der BogenWeite =</t>
  </si>
  <si>
    <t>Teil-Kreis</t>
  </si>
  <si>
    <t>Radius</t>
  </si>
  <si>
    <t>BogenWeite</t>
  </si>
  <si>
    <t>Ketten Linie</t>
  </si>
  <si>
    <t>Teil Kreis</t>
  </si>
  <si>
    <t>Weite (W)
[mm]</t>
  </si>
  <si>
    <t>Ergebnis</t>
  </si>
  <si>
    <t>Bogen-Höhe (H) [mm]</t>
  </si>
  <si>
    <t>(Beispiel)</t>
  </si>
  <si>
    <t>(typisch 5 bis 10)</t>
  </si>
  <si>
    <t>0.1 bis 50</t>
  </si>
  <si>
    <t>Punkt
Nr.</t>
  </si>
  <si>
    <t>Phi</t>
  </si>
  <si>
    <t>H
(Cos Phi)</t>
  </si>
  <si>
    <t>R=</t>
  </si>
  <si>
    <t>alpha</t>
  </si>
  <si>
    <t>W/2
(Sin Phi)</t>
  </si>
  <si>
    <t>R</t>
  </si>
  <si>
    <t>Eingabe:</t>
  </si>
  <si>
    <t>w</t>
  </si>
  <si>
    <t>b</t>
  </si>
  <si>
    <t>a</t>
  </si>
  <si>
    <t>k</t>
  </si>
  <si>
    <t>D</t>
  </si>
  <si>
    <t>0.5w</t>
  </si>
  <si>
    <t>H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</si>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</sst>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565552334695938E-2"/>
          <c:y val="8.5093788704284828E-2"/>
          <c:w val="0.8949034282373165"/>
          <c:h val="0.84953814758485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'Kurven-Vergleich'!$B$7</c:f>
              <c:strCache>
                <c:ptCount val="1"/>
                <c:pt idx="0">
                  <c:v>Parabel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'Kurven-Vergleich'!$J$13:$J$113</c:f>
              <c:numCache>
                <c:formatCode>General</c:formatCode>
                <c:ptCount val="101"/>
                <c:pt idx="0">
                  <c:v>0</c:v>
                </c:pt>
                <c:pt idx="1">
                  <c:v>1.7650000000000001</c:v>
                </c:pt>
                <c:pt idx="2">
                  <c:v>3.5300000000000002</c:v>
                </c:pt>
                <c:pt idx="3">
                  <c:v>5.2949999999999999</c:v>
                </c:pt>
                <c:pt idx="4">
                  <c:v>7.0600000000000005</c:v>
                </c:pt>
                <c:pt idx="5">
                  <c:v>8.8250000000000011</c:v>
                </c:pt>
                <c:pt idx="6">
                  <c:v>10.59</c:v>
                </c:pt>
                <c:pt idx="7">
                  <c:v>12.355</c:v>
                </c:pt>
                <c:pt idx="8">
                  <c:v>14.120000000000001</c:v>
                </c:pt>
                <c:pt idx="9">
                  <c:v>15.885</c:v>
                </c:pt>
                <c:pt idx="10">
                  <c:v>17.650000000000002</c:v>
                </c:pt>
                <c:pt idx="11">
                  <c:v>19.414999999999999</c:v>
                </c:pt>
                <c:pt idx="12">
                  <c:v>21.18</c:v>
                </c:pt>
                <c:pt idx="13">
                  <c:v>22.945</c:v>
                </c:pt>
                <c:pt idx="14">
                  <c:v>24.71</c:v>
                </c:pt>
                <c:pt idx="15">
                  <c:v>26.474999999999998</c:v>
                </c:pt>
                <c:pt idx="16">
                  <c:v>28.240000000000002</c:v>
                </c:pt>
                <c:pt idx="17">
                  <c:v>30.005000000000003</c:v>
                </c:pt>
                <c:pt idx="18">
                  <c:v>31.77</c:v>
                </c:pt>
                <c:pt idx="19">
                  <c:v>33.535000000000004</c:v>
                </c:pt>
                <c:pt idx="20">
                  <c:v>35.300000000000004</c:v>
                </c:pt>
                <c:pt idx="21">
                  <c:v>37.064999999999998</c:v>
                </c:pt>
                <c:pt idx="22">
                  <c:v>38.83</c:v>
                </c:pt>
                <c:pt idx="23">
                  <c:v>40.594999999999999</c:v>
                </c:pt>
                <c:pt idx="24">
                  <c:v>42.36</c:v>
                </c:pt>
                <c:pt idx="25">
                  <c:v>44.125</c:v>
                </c:pt>
                <c:pt idx="26">
                  <c:v>45.89</c:v>
                </c:pt>
                <c:pt idx="27">
                  <c:v>47.655000000000001</c:v>
                </c:pt>
                <c:pt idx="28">
                  <c:v>49.42</c:v>
                </c:pt>
                <c:pt idx="29">
                  <c:v>51.184999999999995</c:v>
                </c:pt>
                <c:pt idx="30">
                  <c:v>52.949999999999996</c:v>
                </c:pt>
                <c:pt idx="31">
                  <c:v>54.714999999999996</c:v>
                </c:pt>
                <c:pt idx="32">
                  <c:v>56.480000000000004</c:v>
                </c:pt>
                <c:pt idx="33">
                  <c:v>58.245000000000005</c:v>
                </c:pt>
                <c:pt idx="34">
                  <c:v>60.010000000000005</c:v>
                </c:pt>
                <c:pt idx="35">
                  <c:v>61.774999999999999</c:v>
                </c:pt>
                <c:pt idx="36">
                  <c:v>63.54</c:v>
                </c:pt>
                <c:pt idx="37">
                  <c:v>65.304999999999993</c:v>
                </c:pt>
                <c:pt idx="38">
                  <c:v>67.070000000000007</c:v>
                </c:pt>
                <c:pt idx="39">
                  <c:v>68.835000000000008</c:v>
                </c:pt>
                <c:pt idx="40">
                  <c:v>70.600000000000009</c:v>
                </c:pt>
                <c:pt idx="41">
                  <c:v>72.364999999999995</c:v>
                </c:pt>
                <c:pt idx="42">
                  <c:v>74.13</c:v>
                </c:pt>
                <c:pt idx="43">
                  <c:v>75.894999999999996</c:v>
                </c:pt>
                <c:pt idx="44">
                  <c:v>77.66</c:v>
                </c:pt>
                <c:pt idx="45">
                  <c:v>79.424999999999997</c:v>
                </c:pt>
                <c:pt idx="46">
                  <c:v>81.19</c:v>
                </c:pt>
                <c:pt idx="47">
                  <c:v>82.954999999999998</c:v>
                </c:pt>
                <c:pt idx="48">
                  <c:v>84.72</c:v>
                </c:pt>
                <c:pt idx="49">
                  <c:v>86.484999999999999</c:v>
                </c:pt>
                <c:pt idx="50">
                  <c:v>88.25</c:v>
                </c:pt>
                <c:pt idx="51">
                  <c:v>90.015000000000001</c:v>
                </c:pt>
                <c:pt idx="52">
                  <c:v>91.78</c:v>
                </c:pt>
                <c:pt idx="53">
                  <c:v>93.545000000000002</c:v>
                </c:pt>
                <c:pt idx="54">
                  <c:v>95.31</c:v>
                </c:pt>
                <c:pt idx="55">
                  <c:v>97.075000000000003</c:v>
                </c:pt>
                <c:pt idx="56">
                  <c:v>98.84</c:v>
                </c:pt>
                <c:pt idx="57">
                  <c:v>100.60499999999999</c:v>
                </c:pt>
                <c:pt idx="58">
                  <c:v>102.36999999999999</c:v>
                </c:pt>
                <c:pt idx="59">
                  <c:v>104.13499999999999</c:v>
                </c:pt>
                <c:pt idx="60">
                  <c:v>105.89999999999999</c:v>
                </c:pt>
                <c:pt idx="61">
                  <c:v>107.66499999999999</c:v>
                </c:pt>
                <c:pt idx="62">
                  <c:v>109.42999999999999</c:v>
                </c:pt>
                <c:pt idx="63">
                  <c:v>111.19500000000001</c:v>
                </c:pt>
                <c:pt idx="64">
                  <c:v>112.96000000000001</c:v>
                </c:pt>
                <c:pt idx="65">
                  <c:v>114.72500000000001</c:v>
                </c:pt>
                <c:pt idx="66">
                  <c:v>116.49000000000001</c:v>
                </c:pt>
                <c:pt idx="67">
                  <c:v>118.25500000000001</c:v>
                </c:pt>
                <c:pt idx="68">
                  <c:v>120.02000000000001</c:v>
                </c:pt>
                <c:pt idx="69">
                  <c:v>121.785</c:v>
                </c:pt>
                <c:pt idx="70">
                  <c:v>123.55</c:v>
                </c:pt>
                <c:pt idx="71">
                  <c:v>125.315</c:v>
                </c:pt>
                <c:pt idx="72">
                  <c:v>127.08</c:v>
                </c:pt>
                <c:pt idx="73">
                  <c:v>128.845</c:v>
                </c:pt>
                <c:pt idx="74">
                  <c:v>130.60999999999999</c:v>
                </c:pt>
                <c:pt idx="75">
                  <c:v>132.375</c:v>
                </c:pt>
                <c:pt idx="76">
                  <c:v>134.14000000000001</c:v>
                </c:pt>
                <c:pt idx="77">
                  <c:v>135.905</c:v>
                </c:pt>
                <c:pt idx="78">
                  <c:v>137.67000000000002</c:v>
                </c:pt>
                <c:pt idx="79">
                  <c:v>139.435</c:v>
                </c:pt>
                <c:pt idx="80">
                  <c:v>141.20000000000002</c:v>
                </c:pt>
                <c:pt idx="81">
                  <c:v>142.965</c:v>
                </c:pt>
                <c:pt idx="82">
                  <c:v>144.72999999999999</c:v>
                </c:pt>
                <c:pt idx="83">
                  <c:v>146.495</c:v>
                </c:pt>
                <c:pt idx="84">
                  <c:v>148.26</c:v>
                </c:pt>
                <c:pt idx="85">
                  <c:v>150.02500000000001</c:v>
                </c:pt>
                <c:pt idx="86">
                  <c:v>151.79</c:v>
                </c:pt>
                <c:pt idx="87">
                  <c:v>153.55500000000001</c:v>
                </c:pt>
                <c:pt idx="88">
                  <c:v>155.32</c:v>
                </c:pt>
                <c:pt idx="89">
                  <c:v>157.08500000000001</c:v>
                </c:pt>
                <c:pt idx="90">
                  <c:v>158.85</c:v>
                </c:pt>
                <c:pt idx="91">
                  <c:v>160.61500000000001</c:v>
                </c:pt>
                <c:pt idx="92">
                  <c:v>162.38</c:v>
                </c:pt>
                <c:pt idx="93">
                  <c:v>164.14500000000001</c:v>
                </c:pt>
                <c:pt idx="94">
                  <c:v>165.91</c:v>
                </c:pt>
                <c:pt idx="95">
                  <c:v>167.67499999999998</c:v>
                </c:pt>
                <c:pt idx="96">
                  <c:v>169.44</c:v>
                </c:pt>
                <c:pt idx="97">
                  <c:v>171.20499999999998</c:v>
                </c:pt>
                <c:pt idx="98">
                  <c:v>172.97</c:v>
                </c:pt>
                <c:pt idx="99">
                  <c:v>174.73499999999999</c:v>
                </c:pt>
                <c:pt idx="100">
                  <c:v>176.5</c:v>
                </c:pt>
              </c:numCache>
            </c:numRef>
          </c:xVal>
          <c:yVal>
            <c:numRef>
              <c:f>'Kurven-Vergleich'!$K$13:$K$113</c:f>
              <c:numCache>
                <c:formatCode>0</c:formatCode>
                <c:ptCount val="101"/>
                <c:pt idx="0">
                  <c:v>0</c:v>
                </c:pt>
                <c:pt idx="1">
                  <c:v>0.48925800000000186</c:v>
                </c:pt>
                <c:pt idx="2">
                  <c:v>0.96863200000000116</c:v>
                </c:pt>
                <c:pt idx="3">
                  <c:v>1.4381220000000003</c:v>
                </c:pt>
                <c:pt idx="4">
                  <c:v>1.8977280000000021</c:v>
                </c:pt>
                <c:pt idx="5">
                  <c:v>2.3474500000000025</c:v>
                </c:pt>
                <c:pt idx="6">
                  <c:v>2.7872880000000011</c:v>
                </c:pt>
                <c:pt idx="7">
                  <c:v>3.2172420000000028</c:v>
                </c:pt>
                <c:pt idx="8">
                  <c:v>3.6373120000000028</c:v>
                </c:pt>
                <c:pt idx="9">
                  <c:v>4.0474980000000027</c:v>
                </c:pt>
                <c:pt idx="10">
                  <c:v>4.4478000000000053</c:v>
                </c:pt>
                <c:pt idx="11">
                  <c:v>4.8382180000000039</c:v>
                </c:pt>
                <c:pt idx="12">
                  <c:v>5.2187520000000047</c:v>
                </c:pt>
                <c:pt idx="13">
                  <c:v>5.5894020000000051</c:v>
                </c:pt>
                <c:pt idx="14">
                  <c:v>5.950168000000005</c:v>
                </c:pt>
                <c:pt idx="15">
                  <c:v>6.3010500000000054</c:v>
                </c:pt>
                <c:pt idx="16">
                  <c:v>6.6420480000000062</c:v>
                </c:pt>
                <c:pt idx="17">
                  <c:v>6.9731620000000047</c:v>
                </c:pt>
                <c:pt idx="18">
                  <c:v>7.2943920000000055</c:v>
                </c:pt>
                <c:pt idx="19">
                  <c:v>7.6057380000000059</c:v>
                </c:pt>
                <c:pt idx="20">
                  <c:v>7.9072000000000058</c:v>
                </c:pt>
                <c:pt idx="21">
                  <c:v>8.1987780000000061</c:v>
                </c:pt>
                <c:pt idx="22">
                  <c:v>8.480472000000006</c:v>
                </c:pt>
                <c:pt idx="23">
                  <c:v>8.7522820000000063</c:v>
                </c:pt>
                <c:pt idx="24">
                  <c:v>9.0142080000000053</c:v>
                </c:pt>
                <c:pt idx="25">
                  <c:v>9.2662500000000065</c:v>
                </c:pt>
                <c:pt idx="26">
                  <c:v>9.5084080000000064</c:v>
                </c:pt>
                <c:pt idx="27">
                  <c:v>9.7406820000000067</c:v>
                </c:pt>
                <c:pt idx="28">
                  <c:v>9.9630720000000075</c:v>
                </c:pt>
                <c:pt idx="29">
                  <c:v>10.175578000000007</c:v>
                </c:pt>
                <c:pt idx="30">
                  <c:v>10.378200000000005</c:v>
                </c:pt>
                <c:pt idx="31">
                  <c:v>10.570938000000007</c:v>
                </c:pt>
                <c:pt idx="32">
                  <c:v>10.753792000000006</c:v>
                </c:pt>
                <c:pt idx="33">
                  <c:v>10.926762000000005</c:v>
                </c:pt>
                <c:pt idx="34">
                  <c:v>11.089848000000005</c:v>
                </c:pt>
                <c:pt idx="35">
                  <c:v>11.243050000000006</c:v>
                </c:pt>
                <c:pt idx="36">
                  <c:v>11.386368000000004</c:v>
                </c:pt>
                <c:pt idx="37">
                  <c:v>11.519802000000006</c:v>
                </c:pt>
                <c:pt idx="38">
                  <c:v>11.643352000000005</c:v>
                </c:pt>
                <c:pt idx="39">
                  <c:v>11.757018000000006</c:v>
                </c:pt>
                <c:pt idx="40">
                  <c:v>11.860800000000005</c:v>
                </c:pt>
                <c:pt idx="41">
                  <c:v>11.954698000000006</c:v>
                </c:pt>
                <c:pt idx="42">
                  <c:v>12.038712000000004</c:v>
                </c:pt>
                <c:pt idx="43">
                  <c:v>12.112842000000004</c:v>
                </c:pt>
                <c:pt idx="44">
                  <c:v>12.177088000000001</c:v>
                </c:pt>
                <c:pt idx="45">
                  <c:v>12.231450000000002</c:v>
                </c:pt>
                <c:pt idx="46">
                  <c:v>12.275928000000002</c:v>
                </c:pt>
                <c:pt idx="47">
                  <c:v>12.310522000000002</c:v>
                </c:pt>
                <c:pt idx="48">
                  <c:v>12.335232000000001</c:v>
                </c:pt>
                <c:pt idx="49">
                  <c:v>12.350058000000001</c:v>
                </c:pt>
                <c:pt idx="50">
                  <c:v>12.355</c:v>
                </c:pt>
                <c:pt idx="51">
                  <c:v>12.350058000000001</c:v>
                </c:pt>
                <c:pt idx="52">
                  <c:v>12.335232000000001</c:v>
                </c:pt>
                <c:pt idx="53">
                  <c:v>12.310522000000001</c:v>
                </c:pt>
                <c:pt idx="54">
                  <c:v>12.275928</c:v>
                </c:pt>
                <c:pt idx="55">
                  <c:v>12.231450000000001</c:v>
                </c:pt>
                <c:pt idx="56">
                  <c:v>12.177087999999999</c:v>
                </c:pt>
                <c:pt idx="57">
                  <c:v>12.112841999999999</c:v>
                </c:pt>
                <c:pt idx="58">
                  <c:v>12.038711999999999</c:v>
                </c:pt>
                <c:pt idx="59">
                  <c:v>11.954697999999997</c:v>
                </c:pt>
                <c:pt idx="60">
                  <c:v>11.860799999999999</c:v>
                </c:pt>
                <c:pt idx="61">
                  <c:v>11.757017999999999</c:v>
                </c:pt>
                <c:pt idx="62">
                  <c:v>11.643351999999997</c:v>
                </c:pt>
                <c:pt idx="63">
                  <c:v>11.519801999999997</c:v>
                </c:pt>
                <c:pt idx="64">
                  <c:v>11.386367999999997</c:v>
                </c:pt>
                <c:pt idx="65">
                  <c:v>11.243049999999997</c:v>
                </c:pt>
                <c:pt idx="66">
                  <c:v>11.089847999999995</c:v>
                </c:pt>
                <c:pt idx="67">
                  <c:v>10.926761999999997</c:v>
                </c:pt>
                <c:pt idx="68">
                  <c:v>10.753791999999995</c:v>
                </c:pt>
                <c:pt idx="69">
                  <c:v>10.570937999999995</c:v>
                </c:pt>
                <c:pt idx="70">
                  <c:v>10.378199999999994</c:v>
                </c:pt>
                <c:pt idx="71">
                  <c:v>10.175577999999994</c:v>
                </c:pt>
                <c:pt idx="72">
                  <c:v>9.9630719999999933</c:v>
                </c:pt>
                <c:pt idx="73">
                  <c:v>9.7406819999999925</c:v>
                </c:pt>
                <c:pt idx="74">
                  <c:v>9.5084079999999922</c:v>
                </c:pt>
                <c:pt idx="75">
                  <c:v>9.2662499999999905</c:v>
                </c:pt>
                <c:pt idx="76">
                  <c:v>9.0142079999999911</c:v>
                </c:pt>
                <c:pt idx="77">
                  <c:v>8.7522819999999903</c:v>
                </c:pt>
                <c:pt idx="78">
                  <c:v>8.4804719999999882</c:v>
                </c:pt>
                <c:pt idx="79">
                  <c:v>8.1987779999999884</c:v>
                </c:pt>
                <c:pt idx="80">
                  <c:v>7.907199999999988</c:v>
                </c:pt>
                <c:pt idx="81">
                  <c:v>7.6057379999999872</c:v>
                </c:pt>
                <c:pt idx="82">
                  <c:v>7.294391999999986</c:v>
                </c:pt>
                <c:pt idx="83">
                  <c:v>6.9731619999999852</c:v>
                </c:pt>
                <c:pt idx="84">
                  <c:v>6.6420479999999849</c:v>
                </c:pt>
                <c:pt idx="85">
                  <c:v>6.3010499999999849</c:v>
                </c:pt>
                <c:pt idx="86">
                  <c:v>5.9501679999999828</c:v>
                </c:pt>
                <c:pt idx="87">
                  <c:v>5.5894019999999829</c:v>
                </c:pt>
                <c:pt idx="88">
                  <c:v>5.2187519999999807</c:v>
                </c:pt>
                <c:pt idx="89">
                  <c:v>4.8382179999999799</c:v>
                </c:pt>
                <c:pt idx="90">
                  <c:v>4.4477999999999795</c:v>
                </c:pt>
                <c:pt idx="91">
                  <c:v>4.0474979999999778</c:v>
                </c:pt>
                <c:pt idx="92">
                  <c:v>3.6373119999999783</c:v>
                </c:pt>
                <c:pt idx="93">
                  <c:v>3.2172419999999771</c:v>
                </c:pt>
                <c:pt idx="94">
                  <c:v>2.7872879999999758</c:v>
                </c:pt>
                <c:pt idx="95">
                  <c:v>2.3474499999999754</c:v>
                </c:pt>
                <c:pt idx="96">
                  <c:v>1.8977279999999739</c:v>
                </c:pt>
                <c:pt idx="97">
                  <c:v>1.4381219999999735</c:v>
                </c:pt>
                <c:pt idx="98">
                  <c:v>0.96863199999997185</c:v>
                </c:pt>
                <c:pt idx="99">
                  <c:v>0.48925799999996999</c:v>
                </c:pt>
                <c:pt idx="100">
                  <c:v>-2.6943725028871768E-14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89-4DBA-A9A4-543BC46ACA20}"/>
            </c:ext>
          </c:extLst>
        </c:ser>
        <c:ser>
          <c:idx val="1"/>
          <c:order val="1"/>
          <c:tx>
            <c:strRef>
              <c:f>'Kurven-Vergleich'!$D$7</c:f>
              <c:strCache>
                <c:ptCount val="1"/>
                <c:pt idx="0">
                  <c:v>Sinus Kuppe</c:v>
                </c:pt>
              </c:strCache>
            </c:strRef>
          </c:tx>
          <c:spPr>
            <a:ln w="25400">
              <a:prstDash val="dash"/>
            </a:ln>
          </c:spPr>
          <c:marker>
            <c:symbol val="none"/>
          </c:marker>
          <c:xVal>
            <c:numRef>
              <c:f>'Kurven-Vergleich'!$J$13:$J$113</c:f>
              <c:numCache>
                <c:formatCode>General</c:formatCode>
                <c:ptCount val="101"/>
                <c:pt idx="0">
                  <c:v>0</c:v>
                </c:pt>
                <c:pt idx="1">
                  <c:v>1.7650000000000001</c:v>
                </c:pt>
                <c:pt idx="2">
                  <c:v>3.5300000000000002</c:v>
                </c:pt>
                <c:pt idx="3">
                  <c:v>5.2949999999999999</c:v>
                </c:pt>
                <c:pt idx="4">
                  <c:v>7.0600000000000005</c:v>
                </c:pt>
                <c:pt idx="5">
                  <c:v>8.8250000000000011</c:v>
                </c:pt>
                <c:pt idx="6">
                  <c:v>10.59</c:v>
                </c:pt>
                <c:pt idx="7">
                  <c:v>12.355</c:v>
                </c:pt>
                <c:pt idx="8">
                  <c:v>14.120000000000001</c:v>
                </c:pt>
                <c:pt idx="9">
                  <c:v>15.885</c:v>
                </c:pt>
                <c:pt idx="10">
                  <c:v>17.650000000000002</c:v>
                </c:pt>
                <c:pt idx="11">
                  <c:v>19.414999999999999</c:v>
                </c:pt>
                <c:pt idx="12">
                  <c:v>21.18</c:v>
                </c:pt>
                <c:pt idx="13">
                  <c:v>22.945</c:v>
                </c:pt>
                <c:pt idx="14">
                  <c:v>24.71</c:v>
                </c:pt>
                <c:pt idx="15">
                  <c:v>26.474999999999998</c:v>
                </c:pt>
                <c:pt idx="16">
                  <c:v>28.240000000000002</c:v>
                </c:pt>
                <c:pt idx="17">
                  <c:v>30.005000000000003</c:v>
                </c:pt>
                <c:pt idx="18">
                  <c:v>31.77</c:v>
                </c:pt>
                <c:pt idx="19">
                  <c:v>33.535000000000004</c:v>
                </c:pt>
                <c:pt idx="20">
                  <c:v>35.300000000000004</c:v>
                </c:pt>
                <c:pt idx="21">
                  <c:v>37.064999999999998</c:v>
                </c:pt>
                <c:pt idx="22">
                  <c:v>38.83</c:v>
                </c:pt>
                <c:pt idx="23">
                  <c:v>40.594999999999999</c:v>
                </c:pt>
                <c:pt idx="24">
                  <c:v>42.36</c:v>
                </c:pt>
                <c:pt idx="25">
                  <c:v>44.125</c:v>
                </c:pt>
                <c:pt idx="26">
                  <c:v>45.89</c:v>
                </c:pt>
                <c:pt idx="27">
                  <c:v>47.655000000000001</c:v>
                </c:pt>
                <c:pt idx="28">
                  <c:v>49.42</c:v>
                </c:pt>
                <c:pt idx="29">
                  <c:v>51.184999999999995</c:v>
                </c:pt>
                <c:pt idx="30">
                  <c:v>52.949999999999996</c:v>
                </c:pt>
                <c:pt idx="31">
                  <c:v>54.714999999999996</c:v>
                </c:pt>
                <c:pt idx="32">
                  <c:v>56.480000000000004</c:v>
                </c:pt>
                <c:pt idx="33">
                  <c:v>58.245000000000005</c:v>
                </c:pt>
                <c:pt idx="34">
                  <c:v>60.010000000000005</c:v>
                </c:pt>
                <c:pt idx="35">
                  <c:v>61.774999999999999</c:v>
                </c:pt>
                <c:pt idx="36">
                  <c:v>63.54</c:v>
                </c:pt>
                <c:pt idx="37">
                  <c:v>65.304999999999993</c:v>
                </c:pt>
                <c:pt idx="38">
                  <c:v>67.070000000000007</c:v>
                </c:pt>
                <c:pt idx="39">
                  <c:v>68.835000000000008</c:v>
                </c:pt>
                <c:pt idx="40">
                  <c:v>70.600000000000009</c:v>
                </c:pt>
                <c:pt idx="41">
                  <c:v>72.364999999999995</c:v>
                </c:pt>
                <c:pt idx="42">
                  <c:v>74.13</c:v>
                </c:pt>
                <c:pt idx="43">
                  <c:v>75.894999999999996</c:v>
                </c:pt>
                <c:pt idx="44">
                  <c:v>77.66</c:v>
                </c:pt>
                <c:pt idx="45">
                  <c:v>79.424999999999997</c:v>
                </c:pt>
                <c:pt idx="46">
                  <c:v>81.19</c:v>
                </c:pt>
                <c:pt idx="47">
                  <c:v>82.954999999999998</c:v>
                </c:pt>
                <c:pt idx="48">
                  <c:v>84.72</c:v>
                </c:pt>
                <c:pt idx="49">
                  <c:v>86.484999999999999</c:v>
                </c:pt>
                <c:pt idx="50">
                  <c:v>88.25</c:v>
                </c:pt>
                <c:pt idx="51">
                  <c:v>90.015000000000001</c:v>
                </c:pt>
                <c:pt idx="52">
                  <c:v>91.78</c:v>
                </c:pt>
                <c:pt idx="53">
                  <c:v>93.545000000000002</c:v>
                </c:pt>
                <c:pt idx="54">
                  <c:v>95.31</c:v>
                </c:pt>
                <c:pt idx="55">
                  <c:v>97.075000000000003</c:v>
                </c:pt>
                <c:pt idx="56">
                  <c:v>98.84</c:v>
                </c:pt>
                <c:pt idx="57">
                  <c:v>100.60499999999999</c:v>
                </c:pt>
                <c:pt idx="58">
                  <c:v>102.36999999999999</c:v>
                </c:pt>
                <c:pt idx="59">
                  <c:v>104.13499999999999</c:v>
                </c:pt>
                <c:pt idx="60">
                  <c:v>105.89999999999999</c:v>
                </c:pt>
                <c:pt idx="61">
                  <c:v>107.66499999999999</c:v>
                </c:pt>
                <c:pt idx="62">
                  <c:v>109.42999999999999</c:v>
                </c:pt>
                <c:pt idx="63">
                  <c:v>111.19500000000001</c:v>
                </c:pt>
                <c:pt idx="64">
                  <c:v>112.96000000000001</c:v>
                </c:pt>
                <c:pt idx="65">
                  <c:v>114.72500000000001</c:v>
                </c:pt>
                <c:pt idx="66">
                  <c:v>116.49000000000001</c:v>
                </c:pt>
                <c:pt idx="67">
                  <c:v>118.25500000000001</c:v>
                </c:pt>
                <c:pt idx="68">
                  <c:v>120.02000000000001</c:v>
                </c:pt>
                <c:pt idx="69">
                  <c:v>121.785</c:v>
                </c:pt>
                <c:pt idx="70">
                  <c:v>123.55</c:v>
                </c:pt>
                <c:pt idx="71">
                  <c:v>125.315</c:v>
                </c:pt>
                <c:pt idx="72">
                  <c:v>127.08</c:v>
                </c:pt>
                <c:pt idx="73">
                  <c:v>128.845</c:v>
                </c:pt>
                <c:pt idx="74">
                  <c:v>130.60999999999999</c:v>
                </c:pt>
                <c:pt idx="75">
                  <c:v>132.375</c:v>
                </c:pt>
                <c:pt idx="76">
                  <c:v>134.14000000000001</c:v>
                </c:pt>
                <c:pt idx="77">
                  <c:v>135.905</c:v>
                </c:pt>
                <c:pt idx="78">
                  <c:v>137.67000000000002</c:v>
                </c:pt>
                <c:pt idx="79">
                  <c:v>139.435</c:v>
                </c:pt>
                <c:pt idx="80">
                  <c:v>141.20000000000002</c:v>
                </c:pt>
                <c:pt idx="81">
                  <c:v>142.965</c:v>
                </c:pt>
                <c:pt idx="82">
                  <c:v>144.72999999999999</c:v>
                </c:pt>
                <c:pt idx="83">
                  <c:v>146.495</c:v>
                </c:pt>
                <c:pt idx="84">
                  <c:v>148.26</c:v>
                </c:pt>
                <c:pt idx="85">
                  <c:v>150.02500000000001</c:v>
                </c:pt>
                <c:pt idx="86">
                  <c:v>151.79</c:v>
                </c:pt>
                <c:pt idx="87">
                  <c:v>153.55500000000001</c:v>
                </c:pt>
                <c:pt idx="88">
                  <c:v>155.32</c:v>
                </c:pt>
                <c:pt idx="89">
                  <c:v>157.08500000000001</c:v>
                </c:pt>
                <c:pt idx="90">
                  <c:v>158.85</c:v>
                </c:pt>
                <c:pt idx="91">
                  <c:v>160.61500000000001</c:v>
                </c:pt>
                <c:pt idx="92">
                  <c:v>162.38</c:v>
                </c:pt>
                <c:pt idx="93">
                  <c:v>164.14500000000001</c:v>
                </c:pt>
                <c:pt idx="94">
                  <c:v>165.91</c:v>
                </c:pt>
                <c:pt idx="95">
                  <c:v>167.67499999999998</c:v>
                </c:pt>
                <c:pt idx="96">
                  <c:v>169.44</c:v>
                </c:pt>
                <c:pt idx="97">
                  <c:v>171.20499999999998</c:v>
                </c:pt>
                <c:pt idx="98">
                  <c:v>172.97</c:v>
                </c:pt>
                <c:pt idx="99">
                  <c:v>174.73499999999999</c:v>
                </c:pt>
                <c:pt idx="100">
                  <c:v>176.5</c:v>
                </c:pt>
              </c:numCache>
            </c:numRef>
          </c:xVal>
          <c:yVal>
            <c:numRef>
              <c:f>'Kurven-Vergleich'!$L$13:$L$113</c:f>
              <c:numCache>
                <c:formatCode>0</c:formatCode>
                <c:ptCount val="101"/>
                <c:pt idx="0">
                  <c:v>0</c:v>
                </c:pt>
                <c:pt idx="1">
                  <c:v>0.47796989178038601</c:v>
                </c:pt>
                <c:pt idx="2">
                  <c:v>0.94717870243578806</c:v>
                </c:pt>
                <c:pt idx="3">
                  <c:v>1.4075726069485217</c:v>
                </c:pt>
                <c:pt idx="4">
                  <c:v>1.8590987914977759</c:v>
                </c:pt>
                <c:pt idx="5">
                  <c:v>2.3017054595181108</c:v>
                </c:pt>
                <c:pt idx="6">
                  <c:v>2.7353418376412639</c:v>
                </c:pt>
                <c:pt idx="7">
                  <c:v>3.1599581815206106</c:v>
                </c:pt>
                <c:pt idx="8">
                  <c:v>3.5755057815375388</c:v>
                </c:pt>
                <c:pt idx="9">
                  <c:v>3.9819369683891592</c:v>
                </c:pt>
                <c:pt idx="10">
                  <c:v>4.3792051185566159</c:v>
                </c:pt>
                <c:pt idx="11">
                  <c:v>4.7672646596535735</c:v>
                </c:pt>
                <c:pt idx="12">
                  <c:v>5.1460710756539143</c:v>
                </c:pt>
                <c:pt idx="13">
                  <c:v>5.5155809119984411</c:v>
                </c:pt>
                <c:pt idx="14">
                  <c:v>5.875751780579737</c:v>
                </c:pt>
                <c:pt idx="15">
                  <c:v>6.2265423646046454</c:v>
                </c:pt>
                <c:pt idx="16">
                  <c:v>6.5679124233339596</c:v>
                </c:pt>
                <c:pt idx="17">
                  <c:v>6.8998227966985732</c:v>
                </c:pt>
                <c:pt idx="18">
                  <c:v>7.2222354097917467</c:v>
                </c:pt>
                <c:pt idx="19">
                  <c:v>7.5351132772367917</c:v>
                </c:pt>
                <c:pt idx="20">
                  <c:v>7.8384205074298867</c:v>
                </c:pt>
                <c:pt idx="21">
                  <c:v>8.1321223066573101</c:v>
                </c:pt>
                <c:pt idx="22">
                  <c:v>8.4161849830868309</c:v>
                </c:pt>
                <c:pt idx="23">
                  <c:v>8.6905759506325957</c:v>
                </c:pt>
                <c:pt idx="24">
                  <c:v>8.9552637326932789</c:v>
                </c:pt>
                <c:pt idx="25">
                  <c:v>9.2102179657628351</c:v>
                </c:pt>
                <c:pt idx="26">
                  <c:v>9.455409402913709</c:v>
                </c:pt>
                <c:pt idx="27">
                  <c:v>9.6908099171518014</c:v>
                </c:pt>
                <c:pt idx="28">
                  <c:v>9.9163925046431203</c:v>
                </c:pt>
                <c:pt idx="29">
                  <c:v>10.132131287811434</c:v>
                </c:pt>
                <c:pt idx="30">
                  <c:v>10.338001518306848</c:v>
                </c:pt>
                <c:pt idx="31">
                  <c:v>10.5339795798448</c:v>
                </c:pt>
                <c:pt idx="32">
                  <c:v>10.720042990915157</c:v>
                </c:pt>
                <c:pt idx="33">
                  <c:v>10.896170407361211</c:v>
                </c:pt>
                <c:pt idx="34">
                  <c:v>11.062341624828097</c:v>
                </c:pt>
                <c:pt idx="35">
                  <c:v>11.218537581080616</c:v>
                </c:pt>
                <c:pt idx="36">
                  <c:v>11.364740358189852</c:v>
                </c:pt>
                <c:pt idx="37">
                  <c:v>11.500933184588691</c:v>
                </c:pt>
                <c:pt idx="38">
                  <c:v>11.627100436995729</c:v>
                </c:pt>
                <c:pt idx="39">
                  <c:v>11.743227642207474</c:v>
                </c:pt>
                <c:pt idx="40">
                  <c:v>11.84930147875866</c:v>
                </c:pt>
                <c:pt idx="41">
                  <c:v>11.945309778450413</c:v>
                </c:pt>
                <c:pt idx="42">
                  <c:v>12.031241527746085</c:v>
                </c:pt>
                <c:pt idx="43">
                  <c:v>12.107086869034688</c:v>
                </c:pt>
                <c:pt idx="44">
                  <c:v>12.172837101761711</c:v>
                </c:pt>
                <c:pt idx="45">
                  <c:v>12.228484683427189</c:v>
                </c:pt>
                <c:pt idx="46">
                  <c:v>12.274023230450929</c:v>
                </c:pt>
                <c:pt idx="47">
                  <c:v>12.309447518904822</c:v>
                </c:pt>
                <c:pt idx="48">
                  <c:v>12.334753485112085</c:v>
                </c:pt>
                <c:pt idx="49">
                  <c:v>12.3499382261134</c:v>
                </c:pt>
                <c:pt idx="50">
                  <c:v>12.355</c:v>
                </c:pt>
                <c:pt idx="51">
                  <c:v>12.3499382261134</c:v>
                </c:pt>
                <c:pt idx="52">
                  <c:v>12.334753485112085</c:v>
                </c:pt>
                <c:pt idx="53">
                  <c:v>12.309447518904822</c:v>
                </c:pt>
                <c:pt idx="54">
                  <c:v>12.274023230450929</c:v>
                </c:pt>
                <c:pt idx="55">
                  <c:v>12.228484683427189</c:v>
                </c:pt>
                <c:pt idx="56">
                  <c:v>12.172837101761711</c:v>
                </c:pt>
                <c:pt idx="57">
                  <c:v>12.107086869034688</c:v>
                </c:pt>
                <c:pt idx="58">
                  <c:v>12.031241527746085</c:v>
                </c:pt>
                <c:pt idx="59">
                  <c:v>11.945309778450413</c:v>
                </c:pt>
                <c:pt idx="60">
                  <c:v>11.84930147875866</c:v>
                </c:pt>
                <c:pt idx="61">
                  <c:v>11.743227642207465</c:v>
                </c:pt>
                <c:pt idx="62">
                  <c:v>11.62710043699572</c:v>
                </c:pt>
                <c:pt idx="63">
                  <c:v>11.500933184588691</c:v>
                </c:pt>
                <c:pt idx="64">
                  <c:v>11.364740358189843</c:v>
                </c:pt>
                <c:pt idx="65">
                  <c:v>11.218537581080605</c:v>
                </c:pt>
                <c:pt idx="66">
                  <c:v>11.062341624828088</c:v>
                </c:pt>
                <c:pt idx="67">
                  <c:v>10.8961704073612</c:v>
                </c:pt>
                <c:pt idx="68">
                  <c:v>10.720042990915148</c:v>
                </c:pt>
                <c:pt idx="69">
                  <c:v>10.533979579844791</c:v>
                </c:pt>
                <c:pt idx="70">
                  <c:v>10.338001518306839</c:v>
                </c:pt>
                <c:pt idx="71">
                  <c:v>10.132131287811424</c:v>
                </c:pt>
                <c:pt idx="72">
                  <c:v>9.9163925046431114</c:v>
                </c:pt>
                <c:pt idx="73">
                  <c:v>9.6908099171517925</c:v>
                </c:pt>
                <c:pt idx="74">
                  <c:v>9.4554094029136895</c:v>
                </c:pt>
                <c:pt idx="75">
                  <c:v>9.2102179657628245</c:v>
                </c:pt>
                <c:pt idx="76">
                  <c:v>8.9552637326932594</c:v>
                </c:pt>
                <c:pt idx="77">
                  <c:v>8.690575950632585</c:v>
                </c:pt>
                <c:pt idx="78">
                  <c:v>8.4161849830868114</c:v>
                </c:pt>
                <c:pt idx="79">
                  <c:v>8.1321223066572905</c:v>
                </c:pt>
                <c:pt idx="80">
                  <c:v>7.8384205074298663</c:v>
                </c:pt>
                <c:pt idx="81">
                  <c:v>7.5351132772367722</c:v>
                </c:pt>
                <c:pt idx="82">
                  <c:v>7.2222354097917272</c:v>
                </c:pt>
                <c:pt idx="83">
                  <c:v>6.8998227966985635</c:v>
                </c:pt>
                <c:pt idx="84">
                  <c:v>6.5679124233339401</c:v>
                </c:pt>
                <c:pt idx="85">
                  <c:v>6.2265423646046258</c:v>
                </c:pt>
                <c:pt idx="86">
                  <c:v>5.8757517805797175</c:v>
                </c:pt>
                <c:pt idx="87">
                  <c:v>5.5155809119984216</c:v>
                </c:pt>
                <c:pt idx="88">
                  <c:v>5.1460710756538948</c:v>
                </c:pt>
                <c:pt idx="89">
                  <c:v>4.7672646596535531</c:v>
                </c:pt>
                <c:pt idx="90">
                  <c:v>4.3792051185566061</c:v>
                </c:pt>
                <c:pt idx="91">
                  <c:v>3.9819369683891299</c:v>
                </c:pt>
                <c:pt idx="92">
                  <c:v>3.5755057815375189</c:v>
                </c:pt>
                <c:pt idx="93">
                  <c:v>3.1599581815205808</c:v>
                </c:pt>
                <c:pt idx="94">
                  <c:v>2.7353418376412444</c:v>
                </c:pt>
                <c:pt idx="95">
                  <c:v>2.3017054595180815</c:v>
                </c:pt>
                <c:pt idx="96">
                  <c:v>1.8590987914977564</c:v>
                </c:pt>
                <c:pt idx="97">
                  <c:v>1.4075726069485119</c:v>
                </c:pt>
                <c:pt idx="98">
                  <c:v>0.94717870243576852</c:v>
                </c:pt>
                <c:pt idx="99">
                  <c:v>0.47796989178035665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89-4DBA-A9A4-543BC46ACA20}"/>
            </c:ext>
          </c:extLst>
        </c:ser>
        <c:ser>
          <c:idx val="2"/>
          <c:order val="2"/>
          <c:tx>
            <c:strRef>
              <c:f>'Kurven-Vergleich'!$H$7</c:f>
              <c:strCache>
                <c:ptCount val="1"/>
                <c:pt idx="0">
                  <c:v>Teil-Kreis</c:v>
                </c:pt>
              </c:strCache>
            </c:strRef>
          </c:tx>
          <c:spPr>
            <a:ln w="25400">
              <a:prstDash val="sysDash"/>
            </a:ln>
          </c:spPr>
          <c:marker>
            <c:symbol val="none"/>
          </c:marker>
          <c:xVal>
            <c:numRef>
              <c:f>'Kurven-Vergleich'!$J$13:$J$113</c:f>
              <c:numCache>
                <c:formatCode>General</c:formatCode>
                <c:ptCount val="101"/>
                <c:pt idx="0">
                  <c:v>0</c:v>
                </c:pt>
                <c:pt idx="1">
                  <c:v>1.7650000000000001</c:v>
                </c:pt>
                <c:pt idx="2">
                  <c:v>3.5300000000000002</c:v>
                </c:pt>
                <c:pt idx="3">
                  <c:v>5.2949999999999999</c:v>
                </c:pt>
                <c:pt idx="4">
                  <c:v>7.0600000000000005</c:v>
                </c:pt>
                <c:pt idx="5">
                  <c:v>8.8250000000000011</c:v>
                </c:pt>
                <c:pt idx="6">
                  <c:v>10.59</c:v>
                </c:pt>
                <c:pt idx="7">
                  <c:v>12.355</c:v>
                </c:pt>
                <c:pt idx="8">
                  <c:v>14.120000000000001</c:v>
                </c:pt>
                <c:pt idx="9">
                  <c:v>15.885</c:v>
                </c:pt>
                <c:pt idx="10">
                  <c:v>17.650000000000002</c:v>
                </c:pt>
                <c:pt idx="11">
                  <c:v>19.414999999999999</c:v>
                </c:pt>
                <c:pt idx="12">
                  <c:v>21.18</c:v>
                </c:pt>
                <c:pt idx="13">
                  <c:v>22.945</c:v>
                </c:pt>
                <c:pt idx="14">
                  <c:v>24.71</c:v>
                </c:pt>
                <c:pt idx="15">
                  <c:v>26.474999999999998</c:v>
                </c:pt>
                <c:pt idx="16">
                  <c:v>28.240000000000002</c:v>
                </c:pt>
                <c:pt idx="17">
                  <c:v>30.005000000000003</c:v>
                </c:pt>
                <c:pt idx="18">
                  <c:v>31.77</c:v>
                </c:pt>
                <c:pt idx="19">
                  <c:v>33.535000000000004</c:v>
                </c:pt>
                <c:pt idx="20">
                  <c:v>35.300000000000004</c:v>
                </c:pt>
                <c:pt idx="21">
                  <c:v>37.064999999999998</c:v>
                </c:pt>
                <c:pt idx="22">
                  <c:v>38.83</c:v>
                </c:pt>
                <c:pt idx="23">
                  <c:v>40.594999999999999</c:v>
                </c:pt>
                <c:pt idx="24">
                  <c:v>42.36</c:v>
                </c:pt>
                <c:pt idx="25">
                  <c:v>44.125</c:v>
                </c:pt>
                <c:pt idx="26">
                  <c:v>45.89</c:v>
                </c:pt>
                <c:pt idx="27">
                  <c:v>47.655000000000001</c:v>
                </c:pt>
                <c:pt idx="28">
                  <c:v>49.42</c:v>
                </c:pt>
                <c:pt idx="29">
                  <c:v>51.184999999999995</c:v>
                </c:pt>
                <c:pt idx="30">
                  <c:v>52.949999999999996</c:v>
                </c:pt>
                <c:pt idx="31">
                  <c:v>54.714999999999996</c:v>
                </c:pt>
                <c:pt idx="32">
                  <c:v>56.480000000000004</c:v>
                </c:pt>
                <c:pt idx="33">
                  <c:v>58.245000000000005</c:v>
                </c:pt>
                <c:pt idx="34">
                  <c:v>60.010000000000005</c:v>
                </c:pt>
                <c:pt idx="35">
                  <c:v>61.774999999999999</c:v>
                </c:pt>
                <c:pt idx="36">
                  <c:v>63.54</c:v>
                </c:pt>
                <c:pt idx="37">
                  <c:v>65.304999999999993</c:v>
                </c:pt>
                <c:pt idx="38">
                  <c:v>67.070000000000007</c:v>
                </c:pt>
                <c:pt idx="39">
                  <c:v>68.835000000000008</c:v>
                </c:pt>
                <c:pt idx="40">
                  <c:v>70.600000000000009</c:v>
                </c:pt>
                <c:pt idx="41">
                  <c:v>72.364999999999995</c:v>
                </c:pt>
                <c:pt idx="42">
                  <c:v>74.13</c:v>
                </c:pt>
                <c:pt idx="43">
                  <c:v>75.894999999999996</c:v>
                </c:pt>
                <c:pt idx="44">
                  <c:v>77.66</c:v>
                </c:pt>
                <c:pt idx="45">
                  <c:v>79.424999999999997</c:v>
                </c:pt>
                <c:pt idx="46">
                  <c:v>81.19</c:v>
                </c:pt>
                <c:pt idx="47">
                  <c:v>82.954999999999998</c:v>
                </c:pt>
                <c:pt idx="48">
                  <c:v>84.72</c:v>
                </c:pt>
                <c:pt idx="49">
                  <c:v>86.484999999999999</c:v>
                </c:pt>
                <c:pt idx="50">
                  <c:v>88.25</c:v>
                </c:pt>
                <c:pt idx="51">
                  <c:v>90.015000000000001</c:v>
                </c:pt>
                <c:pt idx="52">
                  <c:v>91.78</c:v>
                </c:pt>
                <c:pt idx="53">
                  <c:v>93.545000000000002</c:v>
                </c:pt>
                <c:pt idx="54">
                  <c:v>95.31</c:v>
                </c:pt>
                <c:pt idx="55">
                  <c:v>97.075000000000003</c:v>
                </c:pt>
                <c:pt idx="56">
                  <c:v>98.84</c:v>
                </c:pt>
                <c:pt idx="57">
                  <c:v>100.60499999999999</c:v>
                </c:pt>
                <c:pt idx="58">
                  <c:v>102.36999999999999</c:v>
                </c:pt>
                <c:pt idx="59">
                  <c:v>104.13499999999999</c:v>
                </c:pt>
                <c:pt idx="60">
                  <c:v>105.89999999999999</c:v>
                </c:pt>
                <c:pt idx="61">
                  <c:v>107.66499999999999</c:v>
                </c:pt>
                <c:pt idx="62">
                  <c:v>109.42999999999999</c:v>
                </c:pt>
                <c:pt idx="63">
                  <c:v>111.19500000000001</c:v>
                </c:pt>
                <c:pt idx="64">
                  <c:v>112.96000000000001</c:v>
                </c:pt>
                <c:pt idx="65">
                  <c:v>114.72500000000001</c:v>
                </c:pt>
                <c:pt idx="66">
                  <c:v>116.49000000000001</c:v>
                </c:pt>
                <c:pt idx="67">
                  <c:v>118.25500000000001</c:v>
                </c:pt>
                <c:pt idx="68">
                  <c:v>120.02000000000001</c:v>
                </c:pt>
                <c:pt idx="69">
                  <c:v>121.785</c:v>
                </c:pt>
                <c:pt idx="70">
                  <c:v>123.55</c:v>
                </c:pt>
                <c:pt idx="71">
                  <c:v>125.315</c:v>
                </c:pt>
                <c:pt idx="72">
                  <c:v>127.08</c:v>
                </c:pt>
                <c:pt idx="73">
                  <c:v>128.845</c:v>
                </c:pt>
                <c:pt idx="74">
                  <c:v>130.60999999999999</c:v>
                </c:pt>
                <c:pt idx="75">
                  <c:v>132.375</c:v>
                </c:pt>
                <c:pt idx="76">
                  <c:v>134.14000000000001</c:v>
                </c:pt>
                <c:pt idx="77">
                  <c:v>135.905</c:v>
                </c:pt>
                <c:pt idx="78">
                  <c:v>137.67000000000002</c:v>
                </c:pt>
                <c:pt idx="79">
                  <c:v>139.435</c:v>
                </c:pt>
                <c:pt idx="80">
                  <c:v>141.20000000000002</c:v>
                </c:pt>
                <c:pt idx="81">
                  <c:v>142.965</c:v>
                </c:pt>
                <c:pt idx="82">
                  <c:v>144.72999999999999</c:v>
                </c:pt>
                <c:pt idx="83">
                  <c:v>146.495</c:v>
                </c:pt>
                <c:pt idx="84">
                  <c:v>148.26</c:v>
                </c:pt>
                <c:pt idx="85">
                  <c:v>150.02500000000001</c:v>
                </c:pt>
                <c:pt idx="86">
                  <c:v>151.79</c:v>
                </c:pt>
                <c:pt idx="87">
                  <c:v>153.55500000000001</c:v>
                </c:pt>
                <c:pt idx="88">
                  <c:v>155.32</c:v>
                </c:pt>
                <c:pt idx="89">
                  <c:v>157.08500000000001</c:v>
                </c:pt>
                <c:pt idx="90">
                  <c:v>158.85</c:v>
                </c:pt>
                <c:pt idx="91">
                  <c:v>160.61500000000001</c:v>
                </c:pt>
                <c:pt idx="92">
                  <c:v>162.38</c:v>
                </c:pt>
                <c:pt idx="93">
                  <c:v>164.14500000000001</c:v>
                </c:pt>
                <c:pt idx="94">
                  <c:v>165.91</c:v>
                </c:pt>
                <c:pt idx="95">
                  <c:v>167.67499999999998</c:v>
                </c:pt>
                <c:pt idx="96">
                  <c:v>169.44</c:v>
                </c:pt>
                <c:pt idx="97">
                  <c:v>171.20499999999998</c:v>
                </c:pt>
                <c:pt idx="98">
                  <c:v>172.97</c:v>
                </c:pt>
                <c:pt idx="99">
                  <c:v>174.73499999999999</c:v>
                </c:pt>
                <c:pt idx="100">
                  <c:v>176.5</c:v>
                </c:pt>
              </c:numCache>
            </c:numRef>
          </c:xVal>
          <c:yVal>
            <c:numRef>
              <c:f>'Kurven-Vergleich'!$M$13:$M$113</c:f>
              <c:numCache>
                <c:formatCode>0</c:formatCode>
                <c:ptCount val="101"/>
                <c:pt idx="0">
                  <c:v>0</c:v>
                </c:pt>
                <c:pt idx="1">
                  <c:v>0.49992284943502308</c:v>
                </c:pt>
                <c:pt idx="2">
                  <c:v>0.988886090203553</c:v>
                </c:pt>
                <c:pt idx="3">
                  <c:v>1.4669432545132046</c:v>
                </c:pt>
                <c:pt idx="4">
                  <c:v>1.9341466805628382</c:v>
                </c:pt>
                <c:pt idx="5">
                  <c:v>2.3905475182728044</c:v>
                </c:pt>
                <c:pt idx="6">
                  <c:v>2.8361957348846913</c:v>
                </c:pt>
                <c:pt idx="7">
                  <c:v>3.2711401204318826</c:v>
                </c:pt>
                <c:pt idx="8">
                  <c:v>3.6954282930811546</c:v>
                </c:pt>
                <c:pt idx="9">
                  <c:v>4.109106704345904</c:v>
                </c:pt>
                <c:pt idx="10">
                  <c:v>4.5122206441717934</c:v>
                </c:pt>
                <c:pt idx="11">
                  <c:v>4.9048142458950217</c:v>
                </c:pt>
                <c:pt idx="12">
                  <c:v>5.2869304910741857</c:v>
                </c:pt>
                <c:pt idx="13">
                  <c:v>5.6586112141959513</c:v>
                </c:pt>
                <c:pt idx="14">
                  <c:v>6.0198971072550513</c:v>
                </c:pt>
                <c:pt idx="15">
                  <c:v>6.37082772420937</c:v>
                </c:pt>
                <c:pt idx="16">
                  <c:v>6.711441485310317</c:v>
                </c:pt>
                <c:pt idx="17">
                  <c:v>7.0417756813090859</c:v>
                </c:pt>
                <c:pt idx="18">
                  <c:v>7.3618664775393849</c:v>
                </c:pt>
                <c:pt idx="19">
                  <c:v>7.671748917876732</c:v>
                </c:pt>
                <c:pt idx="20">
                  <c:v>7.9714569285751828</c:v>
                </c:pt>
                <c:pt idx="21">
                  <c:v>8.2610233219815488</c:v>
                </c:pt>
                <c:pt idx="22">
                  <c:v>8.5404798001278266</c:v>
                </c:pt>
                <c:pt idx="23">
                  <c:v>8.8098569582018058</c:v>
                </c:pt>
                <c:pt idx="24">
                  <c:v>9.0691842878968707</c:v>
                </c:pt>
                <c:pt idx="25">
                  <c:v>9.3184901806406017</c:v>
                </c:pt>
                <c:pt idx="26">
                  <c:v>9.5578019307031798</c:v>
                </c:pt>
                <c:pt idx="27">
                  <c:v>9.7871457381855738</c:v>
                </c:pt>
                <c:pt idx="28">
                  <c:v>10.006546711887996</c:v>
                </c:pt>
                <c:pt idx="29">
                  <c:v>10.216028872058775</c:v>
                </c:pt>
                <c:pt idx="30">
                  <c:v>10.415615153024138</c:v>
                </c:pt>
                <c:pt idx="31">
                  <c:v>10.605327405699128</c:v>
                </c:pt>
                <c:pt idx="32">
                  <c:v>10.785186399979805</c:v>
                </c:pt>
                <c:pt idx="33">
                  <c:v>10.955211827017221</c:v>
                </c:pt>
                <c:pt idx="34">
                  <c:v>11.115422301373135</c:v>
                </c:pt>
                <c:pt idx="35">
                  <c:v>11.265835363058057</c:v>
                </c:pt>
                <c:pt idx="36">
                  <c:v>11.406467479451434</c:v>
                </c:pt>
                <c:pt idx="37">
                  <c:v>11.537334047104665</c:v>
                </c:pt>
                <c:pt idx="38">
                  <c:v>11.658449393426618</c:v>
                </c:pt>
                <c:pt idx="39">
                  <c:v>11.769826778252188</c:v>
                </c:pt>
                <c:pt idx="40">
                  <c:v>11.871478395294107</c:v>
                </c:pt>
                <c:pt idx="41">
                  <c:v>11.963415373477853</c:v>
                </c:pt>
                <c:pt idx="42">
                  <c:v>12.045647778160051</c:v>
                </c:pt>
                <c:pt idx="43">
                  <c:v>12.118184612230484</c:v>
                </c:pt>
                <c:pt idx="44">
                  <c:v>12.181033817097681</c:v>
                </c:pt>
                <c:pt idx="45">
                  <c:v>12.234202273558452</c:v>
                </c:pt>
                <c:pt idx="46">
                  <c:v>12.277695802551023</c:v>
                </c:pt>
                <c:pt idx="47">
                  <c:v>12.311519165792516</c:v>
                </c:pt>
                <c:pt idx="48">
                  <c:v>12.335676066300152</c:v>
                </c:pt>
                <c:pt idx="49">
                  <c:v>12.350169148796711</c:v>
                </c:pt>
                <c:pt idx="50">
                  <c:v>12.355</c:v>
                </c:pt>
                <c:pt idx="51">
                  <c:v>12.350169148796711</c:v>
                </c:pt>
                <c:pt idx="52">
                  <c:v>12.335676066300152</c:v>
                </c:pt>
                <c:pt idx="53">
                  <c:v>12.311519165792516</c:v>
                </c:pt>
                <c:pt idx="54">
                  <c:v>12.277695802551023</c:v>
                </c:pt>
                <c:pt idx="55">
                  <c:v>12.234202273558452</c:v>
                </c:pt>
                <c:pt idx="56">
                  <c:v>12.181033817097681</c:v>
                </c:pt>
                <c:pt idx="57">
                  <c:v>12.118184612230484</c:v>
                </c:pt>
                <c:pt idx="58">
                  <c:v>12.045647778160031</c:v>
                </c:pt>
                <c:pt idx="59">
                  <c:v>11.963415373477833</c:v>
                </c:pt>
                <c:pt idx="60">
                  <c:v>11.871478395294107</c:v>
                </c:pt>
                <c:pt idx="61">
                  <c:v>11.769826778252169</c:v>
                </c:pt>
                <c:pt idx="62">
                  <c:v>11.658449393426599</c:v>
                </c:pt>
                <c:pt idx="63">
                  <c:v>11.537334047104665</c:v>
                </c:pt>
                <c:pt idx="64">
                  <c:v>11.406467479451434</c:v>
                </c:pt>
                <c:pt idx="65">
                  <c:v>11.265835363058038</c:v>
                </c:pt>
                <c:pt idx="66">
                  <c:v>11.115422301373135</c:v>
                </c:pt>
                <c:pt idx="67">
                  <c:v>10.955211827017221</c:v>
                </c:pt>
                <c:pt idx="68">
                  <c:v>10.785186399979805</c:v>
                </c:pt>
                <c:pt idx="69">
                  <c:v>10.605327405699128</c:v>
                </c:pt>
                <c:pt idx="70">
                  <c:v>10.415615153024119</c:v>
                </c:pt>
                <c:pt idx="71">
                  <c:v>10.216028872058756</c:v>
                </c:pt>
                <c:pt idx="72">
                  <c:v>10.006546711887976</c:v>
                </c:pt>
                <c:pt idx="73">
                  <c:v>9.7871457381855738</c:v>
                </c:pt>
                <c:pt idx="74">
                  <c:v>9.5578019307031603</c:v>
                </c:pt>
                <c:pt idx="75">
                  <c:v>9.3184901806406017</c:v>
                </c:pt>
                <c:pt idx="76">
                  <c:v>9.0691842878968707</c:v>
                </c:pt>
                <c:pt idx="77">
                  <c:v>8.8098569582018058</c:v>
                </c:pt>
                <c:pt idx="78">
                  <c:v>8.5404798001278071</c:v>
                </c:pt>
                <c:pt idx="79">
                  <c:v>8.2610233219815488</c:v>
                </c:pt>
                <c:pt idx="80">
                  <c:v>7.9714569285751633</c:v>
                </c:pt>
                <c:pt idx="81">
                  <c:v>7.6717489178767124</c:v>
                </c:pt>
                <c:pt idx="82">
                  <c:v>7.3618664775393654</c:v>
                </c:pt>
                <c:pt idx="83">
                  <c:v>7.0417756813090859</c:v>
                </c:pt>
                <c:pt idx="84">
                  <c:v>6.7114414853102975</c:v>
                </c:pt>
                <c:pt idx="85">
                  <c:v>6.3708277242093505</c:v>
                </c:pt>
                <c:pt idx="86">
                  <c:v>6.0198971072550318</c:v>
                </c:pt>
                <c:pt idx="87">
                  <c:v>5.6586112141959317</c:v>
                </c:pt>
                <c:pt idx="88">
                  <c:v>5.2869304910741661</c:v>
                </c:pt>
                <c:pt idx="89">
                  <c:v>4.9048142458949826</c:v>
                </c:pt>
                <c:pt idx="90">
                  <c:v>4.5122206441717543</c:v>
                </c:pt>
                <c:pt idx="91">
                  <c:v>4.1091067043458844</c:v>
                </c:pt>
                <c:pt idx="92">
                  <c:v>3.6954282930811346</c:v>
                </c:pt>
                <c:pt idx="93">
                  <c:v>3.2711401204318631</c:v>
                </c:pt>
                <c:pt idx="94">
                  <c:v>2.8361957348846523</c:v>
                </c:pt>
                <c:pt idx="95">
                  <c:v>2.3905475182727849</c:v>
                </c:pt>
                <c:pt idx="96">
                  <c:v>1.9341466805627991</c:v>
                </c:pt>
                <c:pt idx="97">
                  <c:v>1.4669432545131653</c:v>
                </c:pt>
                <c:pt idx="98">
                  <c:v>0.98888609020353335</c:v>
                </c:pt>
                <c:pt idx="99">
                  <c:v>0.49992284943500354</c:v>
                </c:pt>
                <c:pt idx="100">
                  <c:v>-4.8988590961585032E-14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89-4DBA-A9A4-543BC46ACA20}"/>
            </c:ext>
          </c:extLst>
        </c:ser>
        <c:ser>
          <c:idx val="3"/>
          <c:order val="3"/>
          <c:tx>
            <c:strRef>
              <c:f>'Kurven-Vergleich'!$F$7</c:f>
              <c:strCache>
                <c:ptCount val="1"/>
                <c:pt idx="0">
                  <c:v>Kettenlinie (cosh)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xVal>
            <c:numRef>
              <c:f>'Kurven-Vergleich'!$J$13:$J$113</c:f>
              <c:numCache>
                <c:formatCode>General</c:formatCode>
                <c:ptCount val="101"/>
                <c:pt idx="0">
                  <c:v>0</c:v>
                </c:pt>
                <c:pt idx="1">
                  <c:v>1.7650000000000001</c:v>
                </c:pt>
                <c:pt idx="2">
                  <c:v>3.5300000000000002</c:v>
                </c:pt>
                <c:pt idx="3">
                  <c:v>5.2949999999999999</c:v>
                </c:pt>
                <c:pt idx="4">
                  <c:v>7.0600000000000005</c:v>
                </c:pt>
                <c:pt idx="5">
                  <c:v>8.8250000000000011</c:v>
                </c:pt>
                <c:pt idx="6">
                  <c:v>10.59</c:v>
                </c:pt>
                <c:pt idx="7">
                  <c:v>12.355</c:v>
                </c:pt>
                <c:pt idx="8">
                  <c:v>14.120000000000001</c:v>
                </c:pt>
                <c:pt idx="9">
                  <c:v>15.885</c:v>
                </c:pt>
                <c:pt idx="10">
                  <c:v>17.650000000000002</c:v>
                </c:pt>
                <c:pt idx="11">
                  <c:v>19.414999999999999</c:v>
                </c:pt>
                <c:pt idx="12">
                  <c:v>21.18</c:v>
                </c:pt>
                <c:pt idx="13">
                  <c:v>22.945</c:v>
                </c:pt>
                <c:pt idx="14">
                  <c:v>24.71</c:v>
                </c:pt>
                <c:pt idx="15">
                  <c:v>26.474999999999998</c:v>
                </c:pt>
                <c:pt idx="16">
                  <c:v>28.240000000000002</c:v>
                </c:pt>
                <c:pt idx="17">
                  <c:v>30.005000000000003</c:v>
                </c:pt>
                <c:pt idx="18">
                  <c:v>31.77</c:v>
                </c:pt>
                <c:pt idx="19">
                  <c:v>33.535000000000004</c:v>
                </c:pt>
                <c:pt idx="20">
                  <c:v>35.300000000000004</c:v>
                </c:pt>
                <c:pt idx="21">
                  <c:v>37.064999999999998</c:v>
                </c:pt>
                <c:pt idx="22">
                  <c:v>38.83</c:v>
                </c:pt>
                <c:pt idx="23">
                  <c:v>40.594999999999999</c:v>
                </c:pt>
                <c:pt idx="24">
                  <c:v>42.36</c:v>
                </c:pt>
                <c:pt idx="25">
                  <c:v>44.125</c:v>
                </c:pt>
                <c:pt idx="26">
                  <c:v>45.89</c:v>
                </c:pt>
                <c:pt idx="27">
                  <c:v>47.655000000000001</c:v>
                </c:pt>
                <c:pt idx="28">
                  <c:v>49.42</c:v>
                </c:pt>
                <c:pt idx="29">
                  <c:v>51.184999999999995</c:v>
                </c:pt>
                <c:pt idx="30">
                  <c:v>52.949999999999996</c:v>
                </c:pt>
                <c:pt idx="31">
                  <c:v>54.714999999999996</c:v>
                </c:pt>
                <c:pt idx="32">
                  <c:v>56.480000000000004</c:v>
                </c:pt>
                <c:pt idx="33">
                  <c:v>58.245000000000005</c:v>
                </c:pt>
                <c:pt idx="34">
                  <c:v>60.010000000000005</c:v>
                </c:pt>
                <c:pt idx="35">
                  <c:v>61.774999999999999</c:v>
                </c:pt>
                <c:pt idx="36">
                  <c:v>63.54</c:v>
                </c:pt>
                <c:pt idx="37">
                  <c:v>65.304999999999993</c:v>
                </c:pt>
                <c:pt idx="38">
                  <c:v>67.070000000000007</c:v>
                </c:pt>
                <c:pt idx="39">
                  <c:v>68.835000000000008</c:v>
                </c:pt>
                <c:pt idx="40">
                  <c:v>70.600000000000009</c:v>
                </c:pt>
                <c:pt idx="41">
                  <c:v>72.364999999999995</c:v>
                </c:pt>
                <c:pt idx="42">
                  <c:v>74.13</c:v>
                </c:pt>
                <c:pt idx="43">
                  <c:v>75.894999999999996</c:v>
                </c:pt>
                <c:pt idx="44">
                  <c:v>77.66</c:v>
                </c:pt>
                <c:pt idx="45">
                  <c:v>79.424999999999997</c:v>
                </c:pt>
                <c:pt idx="46">
                  <c:v>81.19</c:v>
                </c:pt>
                <c:pt idx="47">
                  <c:v>82.954999999999998</c:v>
                </c:pt>
                <c:pt idx="48">
                  <c:v>84.72</c:v>
                </c:pt>
                <c:pt idx="49">
                  <c:v>86.484999999999999</c:v>
                </c:pt>
                <c:pt idx="50">
                  <c:v>88.25</c:v>
                </c:pt>
                <c:pt idx="51">
                  <c:v>90.015000000000001</c:v>
                </c:pt>
                <c:pt idx="52">
                  <c:v>91.78</c:v>
                </c:pt>
                <c:pt idx="53">
                  <c:v>93.545000000000002</c:v>
                </c:pt>
                <c:pt idx="54">
                  <c:v>95.31</c:v>
                </c:pt>
                <c:pt idx="55">
                  <c:v>97.075000000000003</c:v>
                </c:pt>
                <c:pt idx="56">
                  <c:v>98.84</c:v>
                </c:pt>
                <c:pt idx="57">
                  <c:v>100.60499999999999</c:v>
                </c:pt>
                <c:pt idx="58">
                  <c:v>102.36999999999999</c:v>
                </c:pt>
                <c:pt idx="59">
                  <c:v>104.13499999999999</c:v>
                </c:pt>
                <c:pt idx="60">
                  <c:v>105.89999999999999</c:v>
                </c:pt>
                <c:pt idx="61">
                  <c:v>107.66499999999999</c:v>
                </c:pt>
                <c:pt idx="62">
                  <c:v>109.42999999999999</c:v>
                </c:pt>
                <c:pt idx="63">
                  <c:v>111.19500000000001</c:v>
                </c:pt>
                <c:pt idx="64">
                  <c:v>112.96000000000001</c:v>
                </c:pt>
                <c:pt idx="65">
                  <c:v>114.72500000000001</c:v>
                </c:pt>
                <c:pt idx="66">
                  <c:v>116.49000000000001</c:v>
                </c:pt>
                <c:pt idx="67">
                  <c:v>118.25500000000001</c:v>
                </c:pt>
                <c:pt idx="68">
                  <c:v>120.02000000000001</c:v>
                </c:pt>
                <c:pt idx="69">
                  <c:v>121.785</c:v>
                </c:pt>
                <c:pt idx="70">
                  <c:v>123.55</c:v>
                </c:pt>
                <c:pt idx="71">
                  <c:v>125.315</c:v>
                </c:pt>
                <c:pt idx="72">
                  <c:v>127.08</c:v>
                </c:pt>
                <c:pt idx="73">
                  <c:v>128.845</c:v>
                </c:pt>
                <c:pt idx="74">
                  <c:v>130.60999999999999</c:v>
                </c:pt>
                <c:pt idx="75">
                  <c:v>132.375</c:v>
                </c:pt>
                <c:pt idx="76">
                  <c:v>134.14000000000001</c:v>
                </c:pt>
                <c:pt idx="77">
                  <c:v>135.905</c:v>
                </c:pt>
                <c:pt idx="78">
                  <c:v>137.67000000000002</c:v>
                </c:pt>
                <c:pt idx="79">
                  <c:v>139.435</c:v>
                </c:pt>
                <c:pt idx="80">
                  <c:v>141.20000000000002</c:v>
                </c:pt>
                <c:pt idx="81">
                  <c:v>142.965</c:v>
                </c:pt>
                <c:pt idx="82">
                  <c:v>144.72999999999999</c:v>
                </c:pt>
                <c:pt idx="83">
                  <c:v>146.495</c:v>
                </c:pt>
                <c:pt idx="84">
                  <c:v>148.26</c:v>
                </c:pt>
                <c:pt idx="85">
                  <c:v>150.02500000000001</c:v>
                </c:pt>
                <c:pt idx="86">
                  <c:v>151.79</c:v>
                </c:pt>
                <c:pt idx="87">
                  <c:v>153.55500000000001</c:v>
                </c:pt>
                <c:pt idx="88">
                  <c:v>155.32</c:v>
                </c:pt>
                <c:pt idx="89">
                  <c:v>157.08500000000001</c:v>
                </c:pt>
                <c:pt idx="90">
                  <c:v>158.85</c:v>
                </c:pt>
                <c:pt idx="91">
                  <c:v>160.61500000000001</c:v>
                </c:pt>
                <c:pt idx="92">
                  <c:v>162.38</c:v>
                </c:pt>
                <c:pt idx="93">
                  <c:v>164.14500000000001</c:v>
                </c:pt>
                <c:pt idx="94">
                  <c:v>165.91</c:v>
                </c:pt>
                <c:pt idx="95">
                  <c:v>167.67499999999998</c:v>
                </c:pt>
                <c:pt idx="96">
                  <c:v>169.44</c:v>
                </c:pt>
                <c:pt idx="97">
                  <c:v>171.20499999999998</c:v>
                </c:pt>
                <c:pt idx="98">
                  <c:v>172.97</c:v>
                </c:pt>
                <c:pt idx="99">
                  <c:v>174.73499999999999</c:v>
                </c:pt>
                <c:pt idx="100">
                  <c:v>176.5</c:v>
                </c:pt>
              </c:numCache>
            </c:numRef>
          </c:xVal>
          <c:yVal>
            <c:numRef>
              <c:f>'Kurven-Vergleich'!$N$13:$N$113</c:f>
              <c:numCache>
                <c:formatCode>0</c:formatCode>
                <c:ptCount val="101"/>
                <c:pt idx="0">
                  <c:v>1.9595436384634013E-14</c:v>
                </c:pt>
                <c:pt idx="1">
                  <c:v>0.52724989759199747</c:v>
                </c:pt>
                <c:pt idx="2">
                  <c:v>1.0403437936037307</c:v>
                </c:pt>
                <c:pt idx="3">
                  <c:v>1.5395630883909808</c:v>
                </c:pt>
                <c:pt idx="4">
                  <c:v>2.0251744579669273</c:v>
                </c:pt>
                <c:pt idx="5">
                  <c:v>2.4974307905425355</c:v>
                </c:pt>
                <c:pt idx="6">
                  <c:v>2.9565720436821867</c:v>
                </c:pt>
                <c:pt idx="7">
                  <c:v>3.4028260300369197</c:v>
                </c:pt>
                <c:pt idx="8">
                  <c:v>3.8364091386826216</c:v>
                </c:pt>
                <c:pt idx="9">
                  <c:v>4.2575269982799941</c:v>
                </c:pt>
                <c:pt idx="10">
                  <c:v>4.6663750875691106</c:v>
                </c:pt>
                <c:pt idx="11">
                  <c:v>5.0631392980965302</c:v>
                </c:pt>
                <c:pt idx="12">
                  <c:v>5.447996453536188</c:v>
                </c:pt>
                <c:pt idx="13">
                  <c:v>5.821114789495482</c:v>
                </c:pt>
                <c:pt idx="14">
                  <c:v>6.1826543972840451</c:v>
                </c:pt>
                <c:pt idx="15">
                  <c:v>6.5327676347600763</c:v>
                </c:pt>
                <c:pt idx="16">
                  <c:v>6.8715995070475397</c:v>
                </c:pt>
                <c:pt idx="17">
                  <c:v>7.1992880196346665</c:v>
                </c:pt>
                <c:pt idx="18">
                  <c:v>7.5159645061127502</c:v>
                </c:pt>
                <c:pt idx="19">
                  <c:v>7.8217539325910641</c:v>
                </c:pt>
                <c:pt idx="20">
                  <c:v>8.1167751806257371</c:v>
                </c:pt>
                <c:pt idx="21">
                  <c:v>8.4011413103233465</c:v>
                </c:pt>
                <c:pt idx="22">
                  <c:v>8.6749598051223007</c:v>
                </c:pt>
                <c:pt idx="23">
                  <c:v>8.9383327996136348</c:v>
                </c:pt>
                <c:pt idx="24">
                  <c:v>9.1913572916363648</c:v>
                </c:pt>
                <c:pt idx="25">
                  <c:v>9.4341253397689648</c:v>
                </c:pt>
                <c:pt idx="26">
                  <c:v>9.6667242472356971</c:v>
                </c:pt>
                <c:pt idx="27">
                  <c:v>9.8892367331551299</c:v>
                </c:pt>
                <c:pt idx="28">
                  <c:v>10.101741091973949</c:v>
                </c:pt>
                <c:pt idx="29">
                  <c:v>10.304311341854707</c:v>
                </c:pt>
                <c:pt idx="30">
                  <c:v>10.497017362717036</c:v>
                </c:pt>
                <c:pt idx="31">
                  <c:v>10.679925024570485</c:v>
                </c:pt>
                <c:pt idx="32">
                  <c:v>10.853096306720195</c:v>
                </c:pt>
                <c:pt idx="33">
                  <c:v>11.016589408375234</c:v>
                </c:pt>
                <c:pt idx="34">
                  <c:v>11.17045885114257</c:v>
                </c:pt>
                <c:pt idx="35">
                  <c:v>11.314755573846217</c:v>
                </c:pt>
                <c:pt idx="36">
                  <c:v>11.449527020071505</c:v>
                </c:pt>
                <c:pt idx="37">
                  <c:v>11.574817218798405</c:v>
                </c:pt>
                <c:pt idx="38">
                  <c:v>11.690666858453511</c:v>
                </c:pt>
                <c:pt idx="39">
                  <c:v>11.797113354679743</c:v>
                </c:pt>
                <c:pt idx="40">
                  <c:v>11.89419091209351</c:v>
                </c:pt>
                <c:pt idx="41">
                  <c:v>11.981930580272326</c:v>
                </c:pt>
                <c:pt idx="42">
                  <c:v>12.060360304190679</c:v>
                </c:pt>
                <c:pt idx="43">
                  <c:v>12.129504969298186</c:v>
                </c:pt>
                <c:pt idx="44">
                  <c:v>12.189386441411965</c:v>
                </c:pt>
                <c:pt idx="45">
                  <c:v>12.240023601573965</c:v>
                </c:pt>
                <c:pt idx="46">
                  <c:v>12.281432376003968</c:v>
                </c:pt>
                <c:pt idx="47">
                  <c:v>12.313625761259878</c:v>
                </c:pt>
                <c:pt idx="48">
                  <c:v>12.336613844698544</c:v>
                </c:pt>
                <c:pt idx="49">
                  <c:v>12.350403820312367</c:v>
                </c:pt>
                <c:pt idx="50">
                  <c:v>12.355</c:v>
                </c:pt>
                <c:pt idx="51">
                  <c:v>12.350403820312367</c:v>
                </c:pt>
                <c:pt idx="52">
                  <c:v>12.336613844698544</c:v>
                </c:pt>
                <c:pt idx="53">
                  <c:v>12.313625761259878</c:v>
                </c:pt>
                <c:pt idx="54">
                  <c:v>12.281432376003968</c:v>
                </c:pt>
                <c:pt idx="55">
                  <c:v>12.240023601573965</c:v>
                </c:pt>
                <c:pt idx="56">
                  <c:v>12.189386441411965</c:v>
                </c:pt>
                <c:pt idx="57">
                  <c:v>12.129504969298177</c:v>
                </c:pt>
                <c:pt idx="58">
                  <c:v>12.06036030419067</c:v>
                </c:pt>
                <c:pt idx="59">
                  <c:v>11.981930580272316</c:v>
                </c:pt>
                <c:pt idx="60">
                  <c:v>11.894190912093499</c:v>
                </c:pt>
                <c:pt idx="61">
                  <c:v>11.797113354679734</c:v>
                </c:pt>
                <c:pt idx="62">
                  <c:v>11.690666858453502</c:v>
                </c:pt>
                <c:pt idx="63">
                  <c:v>11.574817218798394</c:v>
                </c:pt>
                <c:pt idx="64">
                  <c:v>11.449527020071496</c:v>
                </c:pt>
                <c:pt idx="65">
                  <c:v>11.314755573846208</c:v>
                </c:pt>
                <c:pt idx="66">
                  <c:v>11.17045885114257</c:v>
                </c:pt>
                <c:pt idx="67">
                  <c:v>11.016589408375214</c:v>
                </c:pt>
                <c:pt idx="68">
                  <c:v>10.853096306720175</c:v>
                </c:pt>
                <c:pt idx="69">
                  <c:v>10.679925024570476</c:v>
                </c:pt>
                <c:pt idx="70">
                  <c:v>10.497017362717017</c:v>
                </c:pt>
                <c:pt idx="71">
                  <c:v>10.304311341854687</c:v>
                </c:pt>
                <c:pt idx="72">
                  <c:v>10.101741091973938</c:v>
                </c:pt>
                <c:pt idx="73">
                  <c:v>9.8892367331551103</c:v>
                </c:pt>
                <c:pt idx="74">
                  <c:v>9.6667242472356865</c:v>
                </c:pt>
                <c:pt idx="75">
                  <c:v>9.4341253397689453</c:v>
                </c:pt>
                <c:pt idx="76">
                  <c:v>9.1913572916363453</c:v>
                </c:pt>
                <c:pt idx="77">
                  <c:v>8.9383327996136153</c:v>
                </c:pt>
                <c:pt idx="78">
                  <c:v>8.6749598051222812</c:v>
                </c:pt>
                <c:pt idx="79">
                  <c:v>8.4011413103233163</c:v>
                </c:pt>
                <c:pt idx="80">
                  <c:v>8.1167751806257069</c:v>
                </c:pt>
                <c:pt idx="81">
                  <c:v>7.8217539325910446</c:v>
                </c:pt>
                <c:pt idx="82">
                  <c:v>7.5159645061127307</c:v>
                </c:pt>
                <c:pt idx="83">
                  <c:v>7.1992880196346469</c:v>
                </c:pt>
                <c:pt idx="84">
                  <c:v>6.8715995070475104</c:v>
                </c:pt>
                <c:pt idx="85">
                  <c:v>6.5327676347600567</c:v>
                </c:pt>
                <c:pt idx="86">
                  <c:v>6.1826543972840255</c:v>
                </c:pt>
                <c:pt idx="87">
                  <c:v>5.8211147894954518</c:v>
                </c:pt>
                <c:pt idx="88">
                  <c:v>5.4479964535361587</c:v>
                </c:pt>
                <c:pt idx="89">
                  <c:v>5.0631392980965009</c:v>
                </c:pt>
                <c:pt idx="90">
                  <c:v>4.6663750875690813</c:v>
                </c:pt>
                <c:pt idx="91">
                  <c:v>4.2575269982799551</c:v>
                </c:pt>
                <c:pt idx="92">
                  <c:v>3.8364091386825825</c:v>
                </c:pt>
                <c:pt idx="93">
                  <c:v>3.4028260300368904</c:v>
                </c:pt>
                <c:pt idx="94">
                  <c:v>2.9565720436821477</c:v>
                </c:pt>
                <c:pt idx="95">
                  <c:v>2.4974307905425062</c:v>
                </c:pt>
                <c:pt idx="96">
                  <c:v>2.0251744579668882</c:v>
                </c:pt>
                <c:pt idx="97">
                  <c:v>1.5395630883909317</c:v>
                </c:pt>
                <c:pt idx="98">
                  <c:v>1.0403437936037014</c:v>
                </c:pt>
                <c:pt idx="99">
                  <c:v>0.52724989759196805</c:v>
                </c:pt>
                <c:pt idx="100">
                  <c:v>-2.9393154576951019E-14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89-4DBA-A9A4-543BC46A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47488"/>
        <c:axId val="140535296"/>
      </c:scatterChart>
      <c:valAx>
        <c:axId val="13484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200"/>
                  <a:t>X [mm]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93098561170565008"/>
              <c:y val="0.946438467807660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0535296"/>
        <c:crosses val="autoZero"/>
        <c:crossBetween val="midCat"/>
      </c:valAx>
      <c:valAx>
        <c:axId val="140535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Y [mm]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339244984174941"/>
              <c:y val="1.2381007386301652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34847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073341959236271"/>
          <c:y val="7.9975614295156872E-2"/>
          <c:w val="0.19330231023282732"/>
          <c:h val="0.23689659819417438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257173</xdr:colOff>
      <xdr:row>0</xdr:row>
      <xdr:rowOff>66675</xdr:rowOff>
    </xdr:from>
    <xdr:to>
      <xdr:col>31</xdr:col>
      <xdr:colOff>466724</xdr:colOff>
      <xdr:row>14</xdr:row>
      <xdr:rowOff>9821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382964</xdr:colOff>
      <xdr:row>15</xdr:row>
      <xdr:rowOff>98196</xdr:rowOff>
    </xdr:from>
    <xdr:to>
      <xdr:col>18</xdr:col>
      <xdr:colOff>176752</xdr:colOff>
      <xdr:row>43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CE2AD6A-71FE-4601-AFE4-18C360A9FDA5}"/>
            </a:ext>
          </a:extLst>
        </xdr:cNvPr>
        <xdr:cNvSpPr txBox="1"/>
      </xdr:nvSpPr>
      <xdr:spPr>
        <a:xfrm>
          <a:off x="9717464" y="3336696"/>
          <a:ext cx="2232188" cy="53691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Radius Berechnung zum Bogen anzeichnen mit Schnur:</a:t>
          </a:r>
        </a:p>
        <a:p>
          <a:r>
            <a:rPr lang="de-DE" sz="1100"/>
            <a:t>R^2 = a^2 + b^2  | F1</a:t>
          </a:r>
        </a:p>
        <a:p>
          <a:endParaRPr lang="de-DE" sz="1100"/>
        </a:p>
        <a:p>
          <a:r>
            <a:rPr lang="de-DE" sz="1100"/>
            <a:t>R = a + k*b  | F2</a:t>
          </a:r>
        </a:p>
        <a:p>
          <a:endParaRPr lang="de-DE" sz="1100"/>
        </a:p>
        <a:p>
          <a:r>
            <a:rPr lang="de-DE" sz="1100"/>
            <a:t>R^2 = a^2 + 2*a *k*b + (k*b)^2 | F2 Quadriert</a:t>
          </a:r>
        </a:p>
        <a:p>
          <a:endParaRPr lang="de-DE" sz="1100"/>
        </a:p>
        <a:p>
          <a:r>
            <a:rPr lang="de-DE" sz="1100"/>
            <a:t>R^2 = a^2 + 2*a *k*b + k^2 * b^2</a:t>
          </a:r>
        </a:p>
        <a:p>
          <a:endParaRPr lang="de-DE" sz="1100"/>
        </a:p>
        <a:p>
          <a:r>
            <a:rPr lang="de-DE" sz="1100"/>
            <a:t>a^2 + b^2 = a^2 + 2*a *k*b + k^2 * b^2  | F1 =F2q</a:t>
          </a:r>
        </a:p>
        <a:p>
          <a:endParaRPr lang="de-DE" sz="1100"/>
        </a:p>
        <a:p>
          <a:r>
            <a:rPr lang="de-DE" sz="1100"/>
            <a:t>b^2 = 2*a *k*b + k^2 * b^2  | -a^2</a:t>
          </a:r>
        </a:p>
        <a:p>
          <a:endParaRPr lang="de-DE" sz="1100"/>
        </a:p>
        <a:p>
          <a:r>
            <a:rPr lang="de-DE" sz="1100"/>
            <a:t>b = 2*a *k + k^2 * b  | /B</a:t>
          </a:r>
        </a:p>
        <a:p>
          <a:endParaRPr lang="de-DE" sz="1100"/>
        </a:p>
        <a:p>
          <a:r>
            <a:rPr lang="de-DE" sz="1100"/>
            <a:t>b-k^2 * b = 2*a *k    | -k^2 * b</a:t>
          </a:r>
        </a:p>
        <a:p>
          <a:endParaRPr lang="de-DE" sz="1100"/>
        </a:p>
        <a:p>
          <a:r>
            <a:rPr lang="de-DE" sz="1100"/>
            <a:t>b* (1-k^2) = 2*a *k    | ausklammern</a:t>
          </a:r>
        </a:p>
        <a:p>
          <a:endParaRPr lang="de-DE" sz="1100"/>
        </a:p>
        <a:p>
          <a:r>
            <a:rPr lang="de-DE" sz="1100"/>
            <a:t>b* (1-k^2)/2/k = a    | /2k</a:t>
          </a:r>
        </a:p>
        <a:p>
          <a:endParaRPr lang="de-DE" sz="1100"/>
        </a:p>
        <a:p>
          <a:r>
            <a:rPr lang="de-DE" sz="1100"/>
            <a:t>R = b* (1-k^2)/2/k + k*b </a:t>
          </a:r>
        </a:p>
        <a:p>
          <a:endParaRPr lang="de-DE" sz="1100"/>
        </a:p>
        <a:p>
          <a:r>
            <a:rPr lang="de-DE" sz="1100"/>
            <a:t>R = b* ( (1/k-k)/2 + k)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3"/>
  <sheetViews>
    <sheetView tabSelected="1" topLeftCell="C1" zoomScale="96" zoomScaleNormal="96" workbookViewId="0">
      <selection activeCell="E4" sqref="E4"/>
    </sheetView>
  </sheetViews>
  <sheetFormatPr baseColWidth="10" defaultColWidth="9.140625" defaultRowHeight="15" x14ac:dyDescent="0.25"/>
  <cols>
    <col min="1" max="1" width="9.140625" style="2"/>
    <col min="2" max="2" width="11.42578125" style="2" customWidth="1"/>
    <col min="3" max="3" width="8.5703125" style="2" customWidth="1"/>
    <col min="4" max="4" width="13.7109375" style="2" customWidth="1"/>
    <col min="5" max="7" width="9.140625" style="2"/>
    <col min="8" max="8" width="9.28515625" style="2" customWidth="1"/>
    <col min="9" max="9" width="9.140625" style="2"/>
    <col min="10" max="10" width="11.5703125" style="2" customWidth="1"/>
    <col min="11" max="11" width="11.85546875" style="15" customWidth="1"/>
    <col min="12" max="16384" width="9.140625" style="2"/>
  </cols>
  <sheetData>
    <row r="1" spans="1:15" x14ac:dyDescent="0.25">
      <c r="E1" s="2" t="s">
        <v>35</v>
      </c>
      <c r="J1" s="2" t="s">
        <v>36</v>
      </c>
      <c r="K1" s="15">
        <f>E3</f>
        <v>176.5</v>
      </c>
    </row>
    <row r="2" spans="1:15" s="30" customFormat="1" x14ac:dyDescent="0.25">
      <c r="A2" s="34" t="s">
        <v>16</v>
      </c>
      <c r="B2" s="34"/>
      <c r="C2" s="34"/>
      <c r="D2" s="34"/>
      <c r="E2" s="29">
        <v>7.0000000000000007E-2</v>
      </c>
      <c r="F2" s="30" t="s">
        <v>27</v>
      </c>
      <c r="G2" s="31" t="s">
        <v>26</v>
      </c>
      <c r="J2" s="30" t="s">
        <v>37</v>
      </c>
      <c r="K2" s="32">
        <f>K1/2</f>
        <v>88.25</v>
      </c>
      <c r="L2" s="2" t="s">
        <v>41</v>
      </c>
      <c r="M2" s="32">
        <f>K2</f>
        <v>88.25</v>
      </c>
    </row>
    <row r="3" spans="1:15" s="30" customFormat="1" x14ac:dyDescent="0.25">
      <c r="D3" s="30" t="s">
        <v>19</v>
      </c>
      <c r="E3" s="33">
        <v>176.5</v>
      </c>
      <c r="F3" s="30" t="s">
        <v>43</v>
      </c>
      <c r="G3" s="30" t="s">
        <v>25</v>
      </c>
      <c r="J3" s="30" t="s">
        <v>39</v>
      </c>
      <c r="K3" s="30">
        <f>C6</f>
        <v>0.14000000000000001</v>
      </c>
      <c r="L3" s="30" t="s">
        <v>42</v>
      </c>
      <c r="M3" s="30">
        <f>M2*K3</f>
        <v>12.355</v>
      </c>
    </row>
    <row r="4" spans="1:15" x14ac:dyDescent="0.25">
      <c r="B4" s="23"/>
      <c r="C4" s="23"/>
      <c r="D4" s="23"/>
      <c r="J4" s="30" t="s">
        <v>38</v>
      </c>
      <c r="K4" s="32">
        <f>K2*(1-K3*K3)/2/K3</f>
        <v>309.00107142857144</v>
      </c>
      <c r="M4" s="2">
        <f>M2/SIN(ATAN(M3/M2))</f>
        <v>636.5046661659444</v>
      </c>
    </row>
    <row r="5" spans="1:15" x14ac:dyDescent="0.25">
      <c r="J5" s="2" t="s">
        <v>34</v>
      </c>
      <c r="K5" s="15">
        <f>K2*((1/K3-K3)/2+K3)</f>
        <v>321.35607142857145</v>
      </c>
    </row>
    <row r="6" spans="1:15" x14ac:dyDescent="0.25">
      <c r="A6" s="44" t="s">
        <v>10</v>
      </c>
      <c r="B6" s="44"/>
      <c r="C6" s="3">
        <f>E2*2</f>
        <v>0.14000000000000001</v>
      </c>
      <c r="J6" s="2" t="s">
        <v>40</v>
      </c>
      <c r="K6" s="15">
        <f>K5*2</f>
        <v>642.71214285714291</v>
      </c>
      <c r="L6" s="2">
        <f>K6*2</f>
        <v>1285.4242857142858</v>
      </c>
    </row>
    <row r="7" spans="1:15" x14ac:dyDescent="0.25">
      <c r="A7" s="4"/>
      <c r="B7" s="48" t="s">
        <v>0</v>
      </c>
      <c r="C7" s="49"/>
      <c r="D7" s="48" t="s">
        <v>1</v>
      </c>
      <c r="E7" s="49"/>
      <c r="F7" s="48" t="s">
        <v>15</v>
      </c>
      <c r="G7" s="49"/>
      <c r="H7" s="48" t="s">
        <v>17</v>
      </c>
      <c r="I7" s="49"/>
      <c r="J7" s="35" t="s">
        <v>23</v>
      </c>
      <c r="K7" s="36"/>
      <c r="L7" s="36"/>
      <c r="M7" s="36"/>
      <c r="N7" s="37"/>
    </row>
    <row r="8" spans="1:15" x14ac:dyDescent="0.25">
      <c r="A8" s="5"/>
      <c r="B8" s="6"/>
      <c r="C8" s="7"/>
      <c r="D8" s="8" t="s">
        <v>6</v>
      </c>
      <c r="E8" s="7">
        <f>ASIN(1-C6)</f>
        <v>1.0352696724805088</v>
      </c>
      <c r="F8" s="6" t="s">
        <v>2</v>
      </c>
      <c r="G8" s="7">
        <f>ACOSH(1+C6)</f>
        <v>0.52316356972080391</v>
      </c>
      <c r="H8" s="8" t="s">
        <v>6</v>
      </c>
      <c r="I8" s="7">
        <f>E8</f>
        <v>1.0352696724805088</v>
      </c>
      <c r="J8" s="38"/>
      <c r="K8" s="39"/>
      <c r="L8" s="39"/>
      <c r="M8" s="39"/>
      <c r="N8" s="40"/>
    </row>
    <row r="9" spans="1:15" x14ac:dyDescent="0.25">
      <c r="A9" s="5"/>
      <c r="B9" s="6"/>
      <c r="C9" s="7"/>
      <c r="D9" s="8" t="s">
        <v>7</v>
      </c>
      <c r="E9" s="7">
        <f>PI()/2-E8</f>
        <v>0.53552665431438773</v>
      </c>
      <c r="F9" s="6"/>
      <c r="G9" s="7"/>
      <c r="H9" s="8" t="s">
        <v>7</v>
      </c>
      <c r="I9" s="7">
        <f>E9</f>
        <v>0.53552665431438773</v>
      </c>
      <c r="J9" s="38"/>
      <c r="K9" s="39"/>
      <c r="L9" s="39"/>
      <c r="M9" s="39"/>
      <c r="N9" s="40"/>
    </row>
    <row r="10" spans="1:15" x14ac:dyDescent="0.25">
      <c r="A10" s="5"/>
      <c r="B10" s="6"/>
      <c r="C10" s="7"/>
      <c r="D10" s="6"/>
      <c r="E10" s="7"/>
      <c r="F10" s="6"/>
      <c r="G10" s="7"/>
      <c r="H10" s="6" t="s">
        <v>8</v>
      </c>
      <c r="I10" s="7">
        <f>COS(I8)</f>
        <v>0.51029403288692288</v>
      </c>
      <c r="J10" s="41"/>
      <c r="K10" s="42"/>
      <c r="L10" s="42"/>
      <c r="M10" s="42"/>
      <c r="N10" s="43"/>
    </row>
    <row r="11" spans="1:15" x14ac:dyDescent="0.25">
      <c r="A11" s="9"/>
      <c r="B11" s="10"/>
      <c r="C11" s="11"/>
      <c r="D11" s="10"/>
      <c r="E11" s="11"/>
      <c r="F11" s="10"/>
      <c r="G11" s="11"/>
      <c r="H11" s="10" t="s">
        <v>18</v>
      </c>
      <c r="I11" s="11">
        <f>1/I10</f>
        <v>1.9596545041740516</v>
      </c>
      <c r="J11" s="10"/>
      <c r="K11" s="45" t="s">
        <v>24</v>
      </c>
      <c r="L11" s="46"/>
      <c r="M11" s="46"/>
      <c r="N11" s="47"/>
    </row>
    <row r="12" spans="1:15" ht="45" customHeight="1" x14ac:dyDescent="0.25">
      <c r="A12" s="24" t="s">
        <v>28</v>
      </c>
      <c r="B12" s="12" t="s">
        <v>11</v>
      </c>
      <c r="C12" s="13" t="s">
        <v>5</v>
      </c>
      <c r="D12" s="12" t="s">
        <v>12</v>
      </c>
      <c r="E12" s="13" t="s">
        <v>4</v>
      </c>
      <c r="F12" s="12" t="s">
        <v>14</v>
      </c>
      <c r="G12" s="13" t="s">
        <v>3</v>
      </c>
      <c r="H12" s="12" t="s">
        <v>13</v>
      </c>
      <c r="I12" s="13" t="s">
        <v>9</v>
      </c>
      <c r="J12" s="17" t="s">
        <v>22</v>
      </c>
      <c r="K12" s="17" t="s">
        <v>0</v>
      </c>
      <c r="L12" s="17" t="s">
        <v>1</v>
      </c>
      <c r="M12" s="17" t="s">
        <v>20</v>
      </c>
      <c r="N12" s="17" t="s">
        <v>21</v>
      </c>
    </row>
    <row r="13" spans="1:15" x14ac:dyDescent="0.25">
      <c r="A13" s="5">
        <v>1</v>
      </c>
      <c r="B13" s="6">
        <v>-1</v>
      </c>
      <c r="C13" s="7">
        <f t="shared" ref="C13:C44" si="0">C$6-B13*B13*C$6</f>
        <v>0</v>
      </c>
      <c r="D13" s="6">
        <f>PI()/2+B13*E$9</f>
        <v>1.0352696724805088</v>
      </c>
      <c r="E13" s="7">
        <f t="shared" ref="E13:E44" si="1">SIN(D13)-(1-C$6)</f>
        <v>0</v>
      </c>
      <c r="F13" s="6">
        <f>B13*G$8</f>
        <v>-0.52316356972080391</v>
      </c>
      <c r="G13" s="7">
        <f t="shared" ref="G13:G44" si="2">-COSH(F13)+1+C$6</f>
        <v>0</v>
      </c>
      <c r="H13" s="6">
        <f>ACOS(B13*I$10)</f>
        <v>2.1063229811092841</v>
      </c>
      <c r="I13" s="7">
        <f t="shared" ref="I13:I44" si="3">SIN(H13)-1+C$6</f>
        <v>2.2204460492503131E-16</v>
      </c>
      <c r="J13" s="19">
        <f>(A13-1)/100*E$3</f>
        <v>0</v>
      </c>
      <c r="K13" s="18">
        <f t="shared" ref="K13:K77" si="4">C13*E$3*0.5</f>
        <v>0</v>
      </c>
      <c r="L13" s="18">
        <f t="shared" ref="L13:L77" si="5">E13*E$3*0.5</f>
        <v>0</v>
      </c>
      <c r="M13" s="20">
        <f>G13*E$3*0.5</f>
        <v>0</v>
      </c>
      <c r="N13" s="20">
        <f>I13*E$3*0.5</f>
        <v>1.9595436384634013E-14</v>
      </c>
      <c r="O13" s="16"/>
    </row>
    <row r="14" spans="1:15" x14ac:dyDescent="0.25">
      <c r="A14" s="5">
        <v>2</v>
      </c>
      <c r="B14" s="6">
        <f>B13+1/50</f>
        <v>-0.98</v>
      </c>
      <c r="C14" s="7">
        <f t="shared" si="0"/>
        <v>5.5440000000000211E-3</v>
      </c>
      <c r="D14" s="6">
        <f t="shared" ref="D14:D77" si="6">PI()/2+B14*E$9</f>
        <v>1.0459802055667966</v>
      </c>
      <c r="E14" s="7">
        <f t="shared" si="1"/>
        <v>5.4160894252734959E-3</v>
      </c>
      <c r="F14" s="6">
        <f t="shared" ref="F14:F77" si="7">B14*G$8</f>
        <v>-0.51270029832638786</v>
      </c>
      <c r="G14" s="7">
        <f t="shared" si="2"/>
        <v>5.6648481522382221E-3</v>
      </c>
      <c r="H14" s="6">
        <f t="shared" ref="H14:H77" si="8">ACOS(B14*I$10)</f>
        <v>2.0944968948110341</v>
      </c>
      <c r="I14" s="7">
        <f>SIN(H14)-1+C$6</f>
        <v>5.9745030888611605E-3</v>
      </c>
      <c r="J14" s="5">
        <f t="shared" ref="J14:J77" si="9">(A14-1)/100*E$3</f>
        <v>1.7650000000000001</v>
      </c>
      <c r="K14" s="18">
        <f t="shared" si="4"/>
        <v>0.48925800000000186</v>
      </c>
      <c r="L14" s="18">
        <f t="shared" si="5"/>
        <v>0.47796989178038601</v>
      </c>
      <c r="M14" s="18">
        <f t="shared" ref="M14:M77" si="10">G14*E$3*0.5</f>
        <v>0.49992284943502308</v>
      </c>
      <c r="N14" s="18">
        <f t="shared" ref="N14:N77" si="11">I14*E$3*0.5</f>
        <v>0.52724989759199747</v>
      </c>
    </row>
    <row r="15" spans="1:15" x14ac:dyDescent="0.25">
      <c r="A15" s="5">
        <v>3</v>
      </c>
      <c r="B15" s="6">
        <f t="shared" ref="B15:B78" si="12">B14+1/50</f>
        <v>-0.96</v>
      </c>
      <c r="C15" s="7">
        <f t="shared" si="0"/>
        <v>1.0976000000000014E-2</v>
      </c>
      <c r="D15" s="6">
        <f t="shared" si="6"/>
        <v>1.0566907386530844</v>
      </c>
      <c r="E15" s="7">
        <f t="shared" si="1"/>
        <v>1.0732903143748307E-2</v>
      </c>
      <c r="F15" s="6">
        <f t="shared" si="7"/>
        <v>-0.5022370269319717</v>
      </c>
      <c r="G15" s="7">
        <f t="shared" si="2"/>
        <v>1.1205508104289552E-2</v>
      </c>
      <c r="H15" s="6">
        <f t="shared" si="8"/>
        <v>2.0827510321999219</v>
      </c>
      <c r="I15" s="7">
        <f t="shared" si="3"/>
        <v>1.1788598227804314E-2</v>
      </c>
      <c r="J15" s="5">
        <f t="shared" si="9"/>
        <v>3.5300000000000002</v>
      </c>
      <c r="K15" s="18">
        <f t="shared" si="4"/>
        <v>0.96863200000000116</v>
      </c>
      <c r="L15" s="18">
        <f t="shared" si="5"/>
        <v>0.94717870243578806</v>
      </c>
      <c r="M15" s="18">
        <f t="shared" si="10"/>
        <v>0.988886090203553</v>
      </c>
      <c r="N15" s="18">
        <f t="shared" si="11"/>
        <v>1.0403437936037307</v>
      </c>
    </row>
    <row r="16" spans="1:15" x14ac:dyDescent="0.25">
      <c r="A16" s="5">
        <v>4</v>
      </c>
      <c r="B16" s="6">
        <f t="shared" si="12"/>
        <v>-0.94</v>
      </c>
      <c r="C16" s="7">
        <f t="shared" si="0"/>
        <v>1.6296000000000005E-2</v>
      </c>
      <c r="D16" s="6">
        <f t="shared" si="6"/>
        <v>1.0674012717393722</v>
      </c>
      <c r="E16" s="7">
        <f t="shared" si="1"/>
        <v>1.5949831240209877E-2</v>
      </c>
      <c r="F16" s="6">
        <f t="shared" si="7"/>
        <v>-0.49177375553755565</v>
      </c>
      <c r="G16" s="7">
        <f t="shared" si="2"/>
        <v>1.6622586453407417E-2</v>
      </c>
      <c r="H16" s="6">
        <f t="shared" si="8"/>
        <v>2.0710821938040307</v>
      </c>
      <c r="I16" s="7">
        <f t="shared" si="3"/>
        <v>1.7445474089416213E-2</v>
      </c>
      <c r="J16" s="5">
        <f t="shared" si="9"/>
        <v>5.2949999999999999</v>
      </c>
      <c r="K16" s="18">
        <f t="shared" si="4"/>
        <v>1.4381220000000003</v>
      </c>
      <c r="L16" s="18">
        <f t="shared" si="5"/>
        <v>1.4075726069485217</v>
      </c>
      <c r="M16" s="18">
        <f t="shared" si="10"/>
        <v>1.4669432545132046</v>
      </c>
      <c r="N16" s="18">
        <f t="shared" si="11"/>
        <v>1.5395630883909808</v>
      </c>
    </row>
    <row r="17" spans="1:14" x14ac:dyDescent="0.25">
      <c r="A17" s="5">
        <v>5</v>
      </c>
      <c r="B17" s="6">
        <f t="shared" si="12"/>
        <v>-0.91999999999999993</v>
      </c>
      <c r="C17" s="7">
        <f t="shared" si="0"/>
        <v>2.1504000000000023E-2</v>
      </c>
      <c r="D17" s="6">
        <f t="shared" si="6"/>
        <v>1.0781118048256599</v>
      </c>
      <c r="E17" s="7">
        <f t="shared" si="1"/>
        <v>2.1066275257765166E-2</v>
      </c>
      <c r="F17" s="6">
        <f t="shared" si="7"/>
        <v>-0.48131048414313954</v>
      </c>
      <c r="G17" s="7">
        <f t="shared" si="2"/>
        <v>2.1916676267001001E-2</v>
      </c>
      <c r="H17" s="6">
        <f t="shared" si="8"/>
        <v>2.0594873252898198</v>
      </c>
      <c r="I17" s="7">
        <f t="shared" si="3"/>
        <v>2.2948152498208807E-2</v>
      </c>
      <c r="J17" s="5">
        <f t="shared" si="9"/>
        <v>7.0600000000000005</v>
      </c>
      <c r="K17" s="18">
        <f t="shared" si="4"/>
        <v>1.8977280000000021</v>
      </c>
      <c r="L17" s="18">
        <f t="shared" si="5"/>
        <v>1.8590987914977759</v>
      </c>
      <c r="M17" s="18">
        <f t="shared" si="10"/>
        <v>1.9341466805628382</v>
      </c>
      <c r="N17" s="18">
        <f t="shared" si="11"/>
        <v>2.0251744579669273</v>
      </c>
    </row>
    <row r="18" spans="1:14" x14ac:dyDescent="0.25">
      <c r="A18" s="5">
        <v>6</v>
      </c>
      <c r="B18" s="6">
        <f t="shared" si="12"/>
        <v>-0.89999999999999991</v>
      </c>
      <c r="C18" s="7">
        <f t="shared" si="0"/>
        <v>2.6600000000000026E-2</v>
      </c>
      <c r="D18" s="6">
        <f t="shared" si="6"/>
        <v>1.0888223379119477</v>
      </c>
      <c r="E18" s="7">
        <f t="shared" si="1"/>
        <v>2.6081648266494173E-2</v>
      </c>
      <c r="F18" s="6">
        <f t="shared" si="7"/>
        <v>-0.47084721274872349</v>
      </c>
      <c r="G18" s="7">
        <f t="shared" si="2"/>
        <v>2.7088357147567188E-2</v>
      </c>
      <c r="H18" s="6">
        <f>ACOS(B18*I$10)</f>
        <v>2.0479635073698272</v>
      </c>
      <c r="I18" s="7">
        <f t="shared" si="3"/>
        <v>2.8299499042974907E-2</v>
      </c>
      <c r="J18" s="5">
        <f t="shared" si="9"/>
        <v>8.8250000000000011</v>
      </c>
      <c r="K18" s="18">
        <f t="shared" si="4"/>
        <v>2.3474500000000025</v>
      </c>
      <c r="L18" s="18">
        <f t="shared" si="5"/>
        <v>2.3017054595181108</v>
      </c>
      <c r="M18" s="18">
        <f t="shared" si="10"/>
        <v>2.3905475182728044</v>
      </c>
      <c r="N18" s="18">
        <f t="shared" si="11"/>
        <v>2.4974307905425355</v>
      </c>
    </row>
    <row r="19" spans="1:14" x14ac:dyDescent="0.25">
      <c r="A19" s="5">
        <v>7</v>
      </c>
      <c r="B19" s="6">
        <f t="shared" si="12"/>
        <v>-0.87999999999999989</v>
      </c>
      <c r="C19" s="7">
        <f t="shared" si="0"/>
        <v>3.1584000000000015E-2</v>
      </c>
      <c r="D19" s="6">
        <f t="shared" si="6"/>
        <v>1.0995328709982355</v>
      </c>
      <c r="E19" s="7">
        <f t="shared" si="1"/>
        <v>3.0995374930779196E-2</v>
      </c>
      <c r="F19" s="6">
        <f t="shared" si="7"/>
        <v>-0.46038394135430738</v>
      </c>
      <c r="G19" s="7">
        <f t="shared" si="2"/>
        <v>3.2138195296143812E-2</v>
      </c>
      <c r="H19" s="6">
        <f t="shared" si="8"/>
        <v>2.0365079465569016</v>
      </c>
      <c r="I19" s="7">
        <f t="shared" si="3"/>
        <v>3.3502232789599851E-2</v>
      </c>
      <c r="J19" s="5">
        <f t="shared" si="9"/>
        <v>10.59</v>
      </c>
      <c r="K19" s="18">
        <f t="shared" si="4"/>
        <v>2.7872880000000011</v>
      </c>
      <c r="L19" s="18">
        <f t="shared" si="5"/>
        <v>2.7353418376412639</v>
      </c>
      <c r="M19" s="18">
        <f t="shared" si="10"/>
        <v>2.8361957348846913</v>
      </c>
      <c r="N19" s="18">
        <f t="shared" si="11"/>
        <v>2.9565720436821867</v>
      </c>
    </row>
    <row r="20" spans="1:14" x14ac:dyDescent="0.25">
      <c r="A20" s="5">
        <v>8</v>
      </c>
      <c r="B20" s="6">
        <f t="shared" si="12"/>
        <v>-0.85999999999999988</v>
      </c>
      <c r="C20" s="7">
        <f t="shared" si="0"/>
        <v>3.645600000000003E-2</v>
      </c>
      <c r="D20" s="6">
        <f t="shared" si="6"/>
        <v>1.1102434040845233</v>
      </c>
      <c r="E20" s="7">
        <f t="shared" si="1"/>
        <v>3.5806891575304367E-2</v>
      </c>
      <c r="F20" s="6">
        <f t="shared" si="7"/>
        <v>-0.44992066995989127</v>
      </c>
      <c r="G20" s="7">
        <f t="shared" si="2"/>
        <v>3.7066743574298955E-2</v>
      </c>
      <c r="H20" s="6">
        <f t="shared" si="8"/>
        <v>2.0251179666785184</v>
      </c>
      <c r="I20" s="7">
        <f t="shared" si="3"/>
        <v>3.8558935184554333E-2</v>
      </c>
      <c r="J20" s="5">
        <f t="shared" si="9"/>
        <v>12.355</v>
      </c>
      <c r="K20" s="18">
        <f t="shared" si="4"/>
        <v>3.2172420000000028</v>
      </c>
      <c r="L20" s="18">
        <f t="shared" si="5"/>
        <v>3.1599581815206106</v>
      </c>
      <c r="M20" s="18">
        <f t="shared" si="10"/>
        <v>3.2711401204318826</v>
      </c>
      <c r="N20" s="18">
        <f t="shared" si="11"/>
        <v>3.4028260300369197</v>
      </c>
    </row>
    <row r="21" spans="1:14" x14ac:dyDescent="0.25">
      <c r="A21" s="5">
        <v>9</v>
      </c>
      <c r="B21" s="6">
        <f t="shared" si="12"/>
        <v>-0.83999999999999986</v>
      </c>
      <c r="C21" s="7">
        <f t="shared" si="0"/>
        <v>4.121600000000003E-2</v>
      </c>
      <c r="D21" s="6">
        <f t="shared" si="6"/>
        <v>1.1209539371708108</v>
      </c>
      <c r="E21" s="7">
        <f t="shared" si="1"/>
        <v>4.0515646249717152E-2</v>
      </c>
      <c r="F21" s="6">
        <f t="shared" si="7"/>
        <v>-0.43945739856547522</v>
      </c>
      <c r="G21" s="7">
        <f t="shared" si="2"/>
        <v>4.1874541564658974E-2</v>
      </c>
      <c r="H21" s="6">
        <f t="shared" si="8"/>
        <v>2.0137910010749214</v>
      </c>
      <c r="I21" s="7">
        <f t="shared" si="3"/>
        <v>4.3472058228698263E-2</v>
      </c>
      <c r="J21" s="5">
        <f t="shared" si="9"/>
        <v>14.120000000000001</v>
      </c>
      <c r="K21" s="18">
        <f t="shared" si="4"/>
        <v>3.6373120000000028</v>
      </c>
      <c r="L21" s="18">
        <f t="shared" si="5"/>
        <v>3.5755057815375388</v>
      </c>
      <c r="M21" s="18">
        <f t="shared" si="10"/>
        <v>3.6954282930811546</v>
      </c>
      <c r="N21" s="18">
        <f t="shared" si="11"/>
        <v>3.8364091386826216</v>
      </c>
    </row>
    <row r="22" spans="1:14" x14ac:dyDescent="0.25">
      <c r="A22" s="5">
        <v>10</v>
      </c>
      <c r="B22" s="6">
        <f t="shared" si="12"/>
        <v>-0.81999999999999984</v>
      </c>
      <c r="C22" s="7">
        <f t="shared" si="0"/>
        <v>4.586400000000003E-2</v>
      </c>
      <c r="D22" s="6">
        <f t="shared" si="6"/>
        <v>1.1316644702570988</v>
      </c>
      <c r="E22" s="7">
        <f t="shared" si="1"/>
        <v>4.5121098791945147E-2</v>
      </c>
      <c r="F22" s="6">
        <f t="shared" si="7"/>
        <v>-0.42899412717105911</v>
      </c>
      <c r="G22" s="7">
        <f t="shared" si="2"/>
        <v>4.6562115629981915E-2</v>
      </c>
      <c r="H22" s="6">
        <f t="shared" si="8"/>
        <v>2.0025245854136449</v>
      </c>
      <c r="I22" s="7">
        <f t="shared" si="3"/>
        <v>4.8243931991841293E-2</v>
      </c>
      <c r="J22" s="5">
        <f t="shared" si="9"/>
        <v>15.885</v>
      </c>
      <c r="K22" s="18">
        <f t="shared" si="4"/>
        <v>4.0474980000000027</v>
      </c>
      <c r="L22" s="18">
        <f t="shared" si="5"/>
        <v>3.9819369683891592</v>
      </c>
      <c r="M22" s="18">
        <f t="shared" si="10"/>
        <v>4.109106704345904</v>
      </c>
      <c r="N22" s="18">
        <f t="shared" si="11"/>
        <v>4.2575269982799941</v>
      </c>
    </row>
    <row r="23" spans="1:14" x14ac:dyDescent="0.25">
      <c r="A23" s="5">
        <v>11</v>
      </c>
      <c r="B23" s="6">
        <f t="shared" si="12"/>
        <v>-0.79999999999999982</v>
      </c>
      <c r="C23" s="7">
        <f t="shared" si="0"/>
        <v>5.0400000000000056E-2</v>
      </c>
      <c r="D23" s="6">
        <f t="shared" si="6"/>
        <v>1.1423750033433864</v>
      </c>
      <c r="E23" s="7">
        <f t="shared" si="1"/>
        <v>4.9622720890159955E-2</v>
      </c>
      <c r="F23" s="6">
        <f t="shared" si="7"/>
        <v>-0.41853085577664306</v>
      </c>
      <c r="G23" s="7">
        <f t="shared" si="2"/>
        <v>5.1129978970785195E-2</v>
      </c>
      <c r="H23" s="6">
        <f t="shared" si="8"/>
        <v>1.9913163510606202</v>
      </c>
      <c r="I23" s="7">
        <f t="shared" si="3"/>
        <v>5.2876771530528166E-2</v>
      </c>
      <c r="J23" s="19">
        <f t="shared" si="9"/>
        <v>17.650000000000002</v>
      </c>
      <c r="K23" s="20">
        <f t="shared" si="4"/>
        <v>4.4478000000000053</v>
      </c>
      <c r="L23" s="20">
        <f t="shared" si="5"/>
        <v>4.3792051185566159</v>
      </c>
      <c r="M23" s="20">
        <f t="shared" si="10"/>
        <v>4.5122206441717934</v>
      </c>
      <c r="N23" s="20">
        <f t="shared" si="11"/>
        <v>4.6663750875691106</v>
      </c>
    </row>
    <row r="24" spans="1:14" x14ac:dyDescent="0.25">
      <c r="A24" s="5">
        <v>12</v>
      </c>
      <c r="B24" s="6">
        <f t="shared" si="12"/>
        <v>-0.7799999999999998</v>
      </c>
      <c r="C24" s="7">
        <f t="shared" si="0"/>
        <v>5.4824000000000039E-2</v>
      </c>
      <c r="D24" s="6">
        <f t="shared" si="6"/>
        <v>1.1530855364296742</v>
      </c>
      <c r="E24" s="7">
        <f t="shared" si="1"/>
        <v>5.4019996143383264E-2</v>
      </c>
      <c r="F24" s="6">
        <f t="shared" si="7"/>
        <v>-0.40806758438222696</v>
      </c>
      <c r="G24" s="7">
        <f t="shared" si="2"/>
        <v>5.5578631681529989E-2</v>
      </c>
      <c r="H24" s="6">
        <f t="shared" si="8"/>
        <v>1.9801640189547469</v>
      </c>
      <c r="I24" s="7">
        <f t="shared" si="3"/>
        <v>5.7372683264549917E-2</v>
      </c>
      <c r="J24" s="5">
        <f t="shared" si="9"/>
        <v>19.414999999999999</v>
      </c>
      <c r="K24" s="18">
        <f t="shared" si="4"/>
        <v>4.8382180000000039</v>
      </c>
      <c r="L24" s="18">
        <f t="shared" si="5"/>
        <v>4.7672646596535735</v>
      </c>
      <c r="M24" s="18">
        <f t="shared" si="10"/>
        <v>4.9048142458950217</v>
      </c>
      <c r="N24" s="18">
        <f t="shared" si="11"/>
        <v>5.0631392980965302</v>
      </c>
    </row>
    <row r="25" spans="1:14" x14ac:dyDescent="0.25">
      <c r="A25" s="5">
        <v>13</v>
      </c>
      <c r="B25" s="6">
        <f t="shared" si="12"/>
        <v>-0.75999999999999979</v>
      </c>
      <c r="C25" s="7">
        <f t="shared" si="0"/>
        <v>5.913600000000005E-2</v>
      </c>
      <c r="D25" s="6">
        <f t="shared" si="6"/>
        <v>1.1637960695159619</v>
      </c>
      <c r="E25" s="7">
        <f t="shared" si="1"/>
        <v>5.831242012072424E-2</v>
      </c>
      <c r="F25" s="6">
        <f t="shared" si="7"/>
        <v>-0.39760431298781085</v>
      </c>
      <c r="G25" s="7">
        <f t="shared" si="2"/>
        <v>5.9908560805373212E-2</v>
      </c>
      <c r="H25" s="6">
        <f t="shared" si="8"/>
        <v>1.9690653939386289</v>
      </c>
      <c r="I25" s="7">
        <f t="shared" si="3"/>
        <v>6.1733670861599865E-2</v>
      </c>
      <c r="J25" s="5">
        <f t="shared" si="9"/>
        <v>21.18</v>
      </c>
      <c r="K25" s="18">
        <f t="shared" si="4"/>
        <v>5.2187520000000047</v>
      </c>
      <c r="L25" s="18">
        <f t="shared" si="5"/>
        <v>5.1460710756539143</v>
      </c>
      <c r="M25" s="18">
        <f t="shared" si="10"/>
        <v>5.2869304910741857</v>
      </c>
      <c r="N25" s="18">
        <f t="shared" si="11"/>
        <v>5.447996453536188</v>
      </c>
    </row>
    <row r="26" spans="1:14" x14ac:dyDescent="0.25">
      <c r="A26" s="5">
        <v>14</v>
      </c>
      <c r="B26" s="6">
        <f t="shared" si="12"/>
        <v>-0.73999999999999977</v>
      </c>
      <c r="C26" s="7">
        <f t="shared" si="0"/>
        <v>6.3336000000000059E-2</v>
      </c>
      <c r="D26" s="6">
        <f t="shared" si="6"/>
        <v>1.1745066026022497</v>
      </c>
      <c r="E26" s="7">
        <f t="shared" si="1"/>
        <v>6.249950041924579E-2</v>
      </c>
      <c r="F26" s="6">
        <f t="shared" si="7"/>
        <v>-0.3871410415933948</v>
      </c>
      <c r="G26" s="7">
        <f t="shared" si="2"/>
        <v>6.4120240387489535E-2</v>
      </c>
      <c r="H26" s="6">
        <f t="shared" si="8"/>
        <v>1.9580183595032647</v>
      </c>
      <c r="I26" s="7">
        <f t="shared" si="3"/>
        <v>6.5961640674169764E-2</v>
      </c>
      <c r="J26" s="5">
        <f t="shared" si="9"/>
        <v>22.945</v>
      </c>
      <c r="K26" s="18">
        <f t="shared" si="4"/>
        <v>5.5894020000000051</v>
      </c>
      <c r="L26" s="18">
        <f t="shared" si="5"/>
        <v>5.5155809119984411</v>
      </c>
      <c r="M26" s="18">
        <f t="shared" si="10"/>
        <v>5.6586112141959513</v>
      </c>
      <c r="N26" s="18">
        <f t="shared" si="11"/>
        <v>5.821114789495482</v>
      </c>
    </row>
    <row r="27" spans="1:14" x14ac:dyDescent="0.25">
      <c r="A27" s="5">
        <v>15</v>
      </c>
      <c r="B27" s="6">
        <f t="shared" si="12"/>
        <v>-0.71999999999999975</v>
      </c>
      <c r="C27" s="7">
        <f t="shared" si="0"/>
        <v>6.7424000000000053E-2</v>
      </c>
      <c r="D27" s="6">
        <f t="shared" si="6"/>
        <v>1.1852171356885375</v>
      </c>
      <c r="E27" s="7">
        <f t="shared" si="1"/>
        <v>6.6580756720450274E-2</v>
      </c>
      <c r="F27" s="6">
        <f t="shared" si="7"/>
        <v>-0.37667777019897869</v>
      </c>
      <c r="G27" s="7">
        <f t="shared" si="2"/>
        <v>6.8214131526969424E-2</v>
      </c>
      <c r="H27" s="6">
        <f t="shared" si="8"/>
        <v>1.9470208729089564</v>
      </c>
      <c r="I27" s="7">
        <f t="shared" si="3"/>
        <v>7.0058406768091164E-2</v>
      </c>
      <c r="J27" s="5">
        <f t="shared" si="9"/>
        <v>24.71</v>
      </c>
      <c r="K27" s="18">
        <f t="shared" si="4"/>
        <v>5.950168000000005</v>
      </c>
      <c r="L27" s="18">
        <f t="shared" si="5"/>
        <v>5.875751780579737</v>
      </c>
      <c r="M27" s="18">
        <f t="shared" si="10"/>
        <v>6.0198971072550513</v>
      </c>
      <c r="N27" s="18">
        <f t="shared" si="11"/>
        <v>6.1826543972840451</v>
      </c>
    </row>
    <row r="28" spans="1:14" x14ac:dyDescent="0.25">
      <c r="A28" s="5">
        <v>16</v>
      </c>
      <c r="B28" s="6">
        <f t="shared" si="12"/>
        <v>-0.69999999999999973</v>
      </c>
      <c r="C28" s="7">
        <f t="shared" si="0"/>
        <v>7.1400000000000061E-2</v>
      </c>
      <c r="D28" s="6">
        <f t="shared" si="6"/>
        <v>1.1959276687748253</v>
      </c>
      <c r="E28" s="7">
        <f t="shared" si="1"/>
        <v>7.0555720845378422E-2</v>
      </c>
      <c r="F28" s="6">
        <f t="shared" si="7"/>
        <v>-0.36621449880456258</v>
      </c>
      <c r="G28" s="7">
        <f t="shared" si="2"/>
        <v>7.2190682427301645E-2</v>
      </c>
      <c r="H28" s="6">
        <f t="shared" si="8"/>
        <v>1.9360709606486242</v>
      </c>
      <c r="I28" s="7">
        <f t="shared" si="3"/>
        <v>7.4025695578017858E-2</v>
      </c>
      <c r="J28" s="5">
        <f t="shared" si="9"/>
        <v>26.474999999999998</v>
      </c>
      <c r="K28" s="18">
        <f t="shared" si="4"/>
        <v>6.3010500000000054</v>
      </c>
      <c r="L28" s="18">
        <f t="shared" si="5"/>
        <v>6.2265423646046454</v>
      </c>
      <c r="M28" s="18">
        <f t="shared" si="10"/>
        <v>6.37082772420937</v>
      </c>
      <c r="N28" s="18">
        <f t="shared" si="11"/>
        <v>6.5327676347600763</v>
      </c>
    </row>
    <row r="29" spans="1:14" x14ac:dyDescent="0.25">
      <c r="A29" s="5">
        <v>17</v>
      </c>
      <c r="B29" s="6">
        <f t="shared" si="12"/>
        <v>-0.67999999999999972</v>
      </c>
      <c r="C29" s="7">
        <f t="shared" si="0"/>
        <v>7.5264000000000067E-2</v>
      </c>
      <c r="D29" s="6">
        <f t="shared" si="6"/>
        <v>1.206638201861113</v>
      </c>
      <c r="E29" s="7">
        <f t="shared" si="1"/>
        <v>7.4423936808316826E-2</v>
      </c>
      <c r="F29" s="6">
        <f t="shared" si="7"/>
        <v>-0.35575122741014653</v>
      </c>
      <c r="G29" s="7">
        <f t="shared" si="2"/>
        <v>7.6050328445442683E-2</v>
      </c>
      <c r="H29" s="6">
        <f t="shared" si="8"/>
        <v>1.9251667142231776</v>
      </c>
      <c r="I29" s="7">
        <f t="shared" si="3"/>
        <v>7.7865150221501866E-2</v>
      </c>
      <c r="J29" s="5">
        <f t="shared" si="9"/>
        <v>28.240000000000002</v>
      </c>
      <c r="K29" s="18">
        <f t="shared" si="4"/>
        <v>6.6420480000000062</v>
      </c>
      <c r="L29" s="18">
        <f t="shared" si="5"/>
        <v>6.5679124233339596</v>
      </c>
      <c r="M29" s="18">
        <f t="shared" si="10"/>
        <v>6.711441485310317</v>
      </c>
      <c r="N29" s="18">
        <f t="shared" si="11"/>
        <v>6.8715995070475397</v>
      </c>
    </row>
    <row r="30" spans="1:14" x14ac:dyDescent="0.25">
      <c r="A30" s="5">
        <v>18</v>
      </c>
      <c r="B30" s="6">
        <f t="shared" si="12"/>
        <v>-0.6599999999999997</v>
      </c>
      <c r="C30" s="7">
        <f t="shared" si="0"/>
        <v>7.9016000000000058E-2</v>
      </c>
      <c r="D30" s="6">
        <f t="shared" si="6"/>
        <v>1.2173487349474008</v>
      </c>
      <c r="E30" s="7">
        <f t="shared" si="1"/>
        <v>7.8184960869105646E-2</v>
      </c>
      <c r="F30" s="6">
        <f t="shared" si="7"/>
        <v>-0.34528795601573042</v>
      </c>
      <c r="G30" s="7">
        <f t="shared" si="2"/>
        <v>7.9793492139479727E-2</v>
      </c>
      <c r="H30" s="6">
        <f t="shared" si="8"/>
        <v>1.9143062862016462</v>
      </c>
      <c r="I30" s="7">
        <f t="shared" si="3"/>
        <v>8.1578334500109539E-2</v>
      </c>
      <c r="J30" s="5">
        <f t="shared" si="9"/>
        <v>30.005000000000003</v>
      </c>
      <c r="K30" s="18">
        <f t="shared" si="4"/>
        <v>6.9731620000000047</v>
      </c>
      <c r="L30" s="18">
        <f t="shared" si="5"/>
        <v>6.8998227966985732</v>
      </c>
      <c r="M30" s="18">
        <f t="shared" si="10"/>
        <v>7.0417756813090859</v>
      </c>
      <c r="N30" s="18">
        <f t="shared" si="11"/>
        <v>7.1992880196346665</v>
      </c>
    </row>
    <row r="31" spans="1:14" x14ac:dyDescent="0.25">
      <c r="A31" s="5">
        <v>19</v>
      </c>
      <c r="B31" s="6">
        <f t="shared" si="12"/>
        <v>-0.63999999999999968</v>
      </c>
      <c r="C31" s="7">
        <f t="shared" si="0"/>
        <v>8.2656000000000063E-2</v>
      </c>
      <c r="D31" s="6">
        <f t="shared" si="6"/>
        <v>1.2280592680336886</v>
      </c>
      <c r="E31" s="7">
        <f t="shared" si="1"/>
        <v>8.1838361584042452E-2</v>
      </c>
      <c r="F31" s="6">
        <f t="shared" si="7"/>
        <v>-0.33482468462131432</v>
      </c>
      <c r="G31" s="7">
        <f t="shared" si="2"/>
        <v>8.3420583314893881E-2</v>
      </c>
      <c r="H31" s="6">
        <f t="shared" si="8"/>
        <v>1.9034878865414719</v>
      </c>
      <c r="I31" s="7">
        <f t="shared" si="3"/>
        <v>8.5166736613175642E-2</v>
      </c>
      <c r="J31" s="5">
        <f t="shared" si="9"/>
        <v>31.77</v>
      </c>
      <c r="K31" s="18">
        <f t="shared" si="4"/>
        <v>7.2943920000000055</v>
      </c>
      <c r="L31" s="18">
        <f t="shared" si="5"/>
        <v>7.2222354097917467</v>
      </c>
      <c r="M31" s="18">
        <f t="shared" si="10"/>
        <v>7.3618664775393849</v>
      </c>
      <c r="N31" s="18">
        <f t="shared" si="11"/>
        <v>7.5159645061127502</v>
      </c>
    </row>
    <row r="32" spans="1:14" x14ac:dyDescent="0.25">
      <c r="A32" s="5">
        <v>20</v>
      </c>
      <c r="B32" s="6">
        <f t="shared" si="12"/>
        <v>-0.61999999999999966</v>
      </c>
      <c r="C32" s="7">
        <f t="shared" si="0"/>
        <v>8.6184000000000066E-2</v>
      </c>
      <c r="D32" s="6">
        <f t="shared" si="6"/>
        <v>1.2387698011199764</v>
      </c>
      <c r="E32" s="7">
        <f t="shared" si="1"/>
        <v>8.5383719855374407E-2</v>
      </c>
      <c r="F32" s="6">
        <f t="shared" si="7"/>
        <v>-0.32436141322689827</v>
      </c>
      <c r="G32" s="7">
        <f t="shared" si="2"/>
        <v>8.6931999069424726E-2</v>
      </c>
      <c r="H32" s="6">
        <f t="shared" si="8"/>
        <v>1.8927097791467622</v>
      </c>
      <c r="I32" s="7">
        <f t="shared" si="3"/>
        <v>8.8631772607264181E-2</v>
      </c>
      <c r="J32" s="5">
        <f t="shared" si="9"/>
        <v>33.535000000000004</v>
      </c>
      <c r="K32" s="18">
        <f t="shared" si="4"/>
        <v>7.6057380000000059</v>
      </c>
      <c r="L32" s="18">
        <f t="shared" si="5"/>
        <v>7.5351132772367917</v>
      </c>
      <c r="M32" s="18">
        <f t="shared" si="10"/>
        <v>7.671748917876732</v>
      </c>
      <c r="N32" s="18">
        <f t="shared" si="11"/>
        <v>7.8217539325910641</v>
      </c>
    </row>
    <row r="33" spans="1:14" x14ac:dyDescent="0.25">
      <c r="A33" s="5">
        <v>21</v>
      </c>
      <c r="B33" s="6">
        <f t="shared" si="12"/>
        <v>-0.59999999999999964</v>
      </c>
      <c r="C33" s="7">
        <f t="shared" si="0"/>
        <v>8.9600000000000068E-2</v>
      </c>
      <c r="D33" s="6">
        <f t="shared" si="6"/>
        <v>1.2494803342062641</v>
      </c>
      <c r="E33" s="7">
        <f t="shared" si="1"/>
        <v>8.8820628979375482E-2</v>
      </c>
      <c r="F33" s="6">
        <f t="shared" si="7"/>
        <v>-0.31389814183248216</v>
      </c>
      <c r="G33" s="7">
        <f t="shared" si="2"/>
        <v>9.0328123836545982E-2</v>
      </c>
      <c r="H33" s="6">
        <f t="shared" si="8"/>
        <v>1.8819702786444261</v>
      </c>
      <c r="I33" s="7">
        <f t="shared" si="3"/>
        <v>9.197478958216132E-2</v>
      </c>
      <c r="J33" s="19">
        <f t="shared" si="9"/>
        <v>35.300000000000004</v>
      </c>
      <c r="K33" s="20">
        <f t="shared" si="4"/>
        <v>7.9072000000000058</v>
      </c>
      <c r="L33" s="20">
        <f t="shared" si="5"/>
        <v>7.8384205074298867</v>
      </c>
      <c r="M33" s="20">
        <f t="shared" si="10"/>
        <v>7.9714569285751828</v>
      </c>
      <c r="N33" s="20">
        <f t="shared" si="11"/>
        <v>8.1167751806257371</v>
      </c>
    </row>
    <row r="34" spans="1:14" x14ac:dyDescent="0.25">
      <c r="A34" s="5">
        <v>22</v>
      </c>
      <c r="B34" s="6">
        <f t="shared" si="12"/>
        <v>-0.57999999999999963</v>
      </c>
      <c r="C34" s="7">
        <f t="shared" si="0"/>
        <v>9.290400000000007E-2</v>
      </c>
      <c r="D34" s="6">
        <f t="shared" si="6"/>
        <v>1.2601908672925519</v>
      </c>
      <c r="E34" s="7">
        <f t="shared" si="1"/>
        <v>9.2148694693000688E-2</v>
      </c>
      <c r="F34" s="6">
        <f t="shared" si="7"/>
        <v>-0.30343487043806605</v>
      </c>
      <c r="G34" s="7">
        <f t="shared" si="2"/>
        <v>9.3609329427552956E-2</v>
      </c>
      <c r="H34" s="6">
        <f t="shared" si="8"/>
        <v>1.8712677473600023</v>
      </c>
      <c r="I34" s="7">
        <f t="shared" si="3"/>
        <v>9.5197068672219221E-2</v>
      </c>
      <c r="J34" s="5">
        <f t="shared" si="9"/>
        <v>37.064999999999998</v>
      </c>
      <c r="K34" s="18">
        <f t="shared" si="4"/>
        <v>8.1987780000000061</v>
      </c>
      <c r="L34" s="18">
        <f t="shared" si="5"/>
        <v>8.1321223066573101</v>
      </c>
      <c r="M34" s="18">
        <f t="shared" si="10"/>
        <v>8.2610233219815488</v>
      </c>
      <c r="N34" s="18">
        <f t="shared" si="11"/>
        <v>8.4011413103233465</v>
      </c>
    </row>
    <row r="35" spans="1:14" x14ac:dyDescent="0.25">
      <c r="A35" s="5">
        <v>23</v>
      </c>
      <c r="B35" s="6">
        <f t="shared" si="12"/>
        <v>-0.55999999999999961</v>
      </c>
      <c r="C35" s="7">
        <f t="shared" si="0"/>
        <v>9.609600000000007E-2</v>
      </c>
      <c r="D35" s="6">
        <f t="shared" si="6"/>
        <v>1.2709014003788397</v>
      </c>
      <c r="E35" s="7">
        <f t="shared" si="1"/>
        <v>9.536753521911423E-2</v>
      </c>
      <c r="F35" s="6">
        <f t="shared" si="7"/>
        <v>-0.29297159904365</v>
      </c>
      <c r="G35" s="7">
        <f t="shared" si="2"/>
        <v>9.6775975072269982E-2</v>
      </c>
      <c r="H35" s="6">
        <f t="shared" si="8"/>
        <v>1.8606005924766715</v>
      </c>
      <c r="I35" s="7">
        <f t="shared" si="3"/>
        <v>9.829982782008273E-2</v>
      </c>
      <c r="J35" s="5">
        <f t="shared" si="9"/>
        <v>38.83</v>
      </c>
      <c r="K35" s="18">
        <f t="shared" si="4"/>
        <v>8.480472000000006</v>
      </c>
      <c r="L35" s="18">
        <f t="shared" si="5"/>
        <v>8.4161849830868309</v>
      </c>
      <c r="M35" s="18">
        <f t="shared" si="10"/>
        <v>8.5404798001278266</v>
      </c>
      <c r="N35" s="18">
        <f t="shared" si="11"/>
        <v>8.6749598051223007</v>
      </c>
    </row>
    <row r="36" spans="1:14" x14ac:dyDescent="0.25">
      <c r="A36" s="5">
        <v>24</v>
      </c>
      <c r="B36" s="6">
        <f t="shared" si="12"/>
        <v>-0.53999999999999959</v>
      </c>
      <c r="C36" s="7">
        <f t="shared" si="0"/>
        <v>9.917600000000007E-2</v>
      </c>
      <c r="D36" s="6">
        <f t="shared" si="6"/>
        <v>1.2816119334651275</v>
      </c>
      <c r="E36" s="7">
        <f t="shared" si="1"/>
        <v>9.8476781310284367E-2</v>
      </c>
      <c r="F36" s="6">
        <f t="shared" si="7"/>
        <v>-0.28250832764923389</v>
      </c>
      <c r="G36" s="7">
        <f t="shared" si="2"/>
        <v>9.9828407458377399E-2</v>
      </c>
      <c r="H36" s="6">
        <f t="shared" si="8"/>
        <v>1.8499672633624484</v>
      </c>
      <c r="I36" s="7">
        <f t="shared" si="3"/>
        <v>0.10128422435822815</v>
      </c>
      <c r="J36" s="5">
        <f t="shared" si="9"/>
        <v>40.594999999999999</v>
      </c>
      <c r="K36" s="18">
        <f t="shared" si="4"/>
        <v>8.7522820000000063</v>
      </c>
      <c r="L36" s="18">
        <f t="shared" si="5"/>
        <v>8.6905759506325957</v>
      </c>
      <c r="M36" s="18">
        <f t="shared" si="10"/>
        <v>8.8098569582018058</v>
      </c>
      <c r="N36" s="18">
        <f t="shared" si="11"/>
        <v>8.9383327996136348</v>
      </c>
    </row>
    <row r="37" spans="1:14" x14ac:dyDescent="0.25">
      <c r="A37" s="5">
        <v>25</v>
      </c>
      <c r="B37" s="6">
        <f t="shared" si="12"/>
        <v>-0.51999999999999957</v>
      </c>
      <c r="C37" s="7">
        <f t="shared" si="0"/>
        <v>0.10214400000000007</v>
      </c>
      <c r="D37" s="6">
        <f t="shared" si="6"/>
        <v>1.2923224665514152</v>
      </c>
      <c r="E37" s="7">
        <f t="shared" si="1"/>
        <v>0.10147607629114197</v>
      </c>
      <c r="F37" s="6">
        <f t="shared" si="7"/>
        <v>-0.27204505625481779</v>
      </c>
      <c r="G37" s="7">
        <f t="shared" si="2"/>
        <v>0.10276696076936964</v>
      </c>
      <c r="H37" s="6">
        <f t="shared" si="8"/>
        <v>1.8393662490518863</v>
      </c>
      <c r="I37" s="7">
        <f t="shared" si="3"/>
        <v>0.10415135741231007</v>
      </c>
      <c r="J37" s="5">
        <f t="shared" si="9"/>
        <v>42.36</v>
      </c>
      <c r="K37" s="18">
        <f t="shared" si="4"/>
        <v>9.0142080000000053</v>
      </c>
      <c r="L37" s="18">
        <f t="shared" si="5"/>
        <v>8.9552637326932789</v>
      </c>
      <c r="M37" s="18">
        <f t="shared" si="10"/>
        <v>9.0691842878968707</v>
      </c>
      <c r="N37" s="18">
        <f t="shared" si="11"/>
        <v>9.1913572916363648</v>
      </c>
    </row>
    <row r="38" spans="1:14" x14ac:dyDescent="0.25">
      <c r="A38" s="5">
        <v>26</v>
      </c>
      <c r="B38" s="6">
        <f t="shared" si="12"/>
        <v>-0.49999999999999956</v>
      </c>
      <c r="C38" s="7">
        <f t="shared" si="0"/>
        <v>0.10500000000000007</v>
      </c>
      <c r="D38" s="6">
        <f t="shared" si="6"/>
        <v>1.3030329996377028</v>
      </c>
      <c r="E38" s="7">
        <f t="shared" si="1"/>
        <v>0.10436507609929557</v>
      </c>
      <c r="F38" s="6">
        <f t="shared" si="7"/>
        <v>-0.26158178486040173</v>
      </c>
      <c r="G38" s="7">
        <f t="shared" si="2"/>
        <v>0.10559195672113997</v>
      </c>
      <c r="H38" s="6">
        <f t="shared" si="8"/>
        <v>1.8287960758698261</v>
      </c>
      <c r="I38" s="7">
        <f t="shared" si="3"/>
        <v>0.10690227013902509</v>
      </c>
      <c r="J38" s="5">
        <f t="shared" si="9"/>
        <v>44.125</v>
      </c>
      <c r="K38" s="18">
        <f t="shared" si="4"/>
        <v>9.2662500000000065</v>
      </c>
      <c r="L38" s="18">
        <f t="shared" si="5"/>
        <v>9.2102179657628351</v>
      </c>
      <c r="M38" s="18">
        <f t="shared" si="10"/>
        <v>9.3184901806406017</v>
      </c>
      <c r="N38" s="18">
        <f t="shared" si="11"/>
        <v>9.4341253397689648</v>
      </c>
    </row>
    <row r="39" spans="1:14" x14ac:dyDescent="0.25">
      <c r="A39" s="5">
        <v>27</v>
      </c>
      <c r="B39" s="6">
        <f t="shared" si="12"/>
        <v>-0.47999999999999954</v>
      </c>
      <c r="C39" s="7">
        <f t="shared" si="0"/>
        <v>0.10774400000000008</v>
      </c>
      <c r="D39" s="6">
        <f t="shared" si="6"/>
        <v>1.3137435327239908</v>
      </c>
      <c r="E39" s="7">
        <f t="shared" si="1"/>
        <v>0.10714344932480124</v>
      </c>
      <c r="F39" s="6">
        <f t="shared" si="7"/>
        <v>-0.25111851346598563</v>
      </c>
      <c r="G39" s="7">
        <f t="shared" si="2"/>
        <v>0.10830370459720318</v>
      </c>
      <c r="H39" s="6">
        <f t="shared" si="8"/>
        <v>1.8182553051857999</v>
      </c>
      <c r="I39" s="7">
        <f t="shared" si="3"/>
        <v>0.10953795181003623</v>
      </c>
      <c r="J39" s="5">
        <f t="shared" si="9"/>
        <v>45.89</v>
      </c>
      <c r="K39" s="18">
        <f t="shared" si="4"/>
        <v>9.5084080000000064</v>
      </c>
      <c r="L39" s="18">
        <f t="shared" si="5"/>
        <v>9.455409402913709</v>
      </c>
      <c r="M39" s="18">
        <f t="shared" si="10"/>
        <v>9.5578019307031798</v>
      </c>
      <c r="N39" s="18">
        <f t="shared" si="11"/>
        <v>9.6667242472356971</v>
      </c>
    </row>
    <row r="40" spans="1:14" x14ac:dyDescent="0.25">
      <c r="A40" s="5">
        <v>28</v>
      </c>
      <c r="B40" s="6">
        <f t="shared" si="12"/>
        <v>-0.45999999999999952</v>
      </c>
      <c r="C40" s="7">
        <f t="shared" si="0"/>
        <v>0.11037600000000007</v>
      </c>
      <c r="D40" s="6">
        <f t="shared" si="6"/>
        <v>1.3244540658102784</v>
      </c>
      <c r="E40" s="7">
        <f t="shared" si="1"/>
        <v>0.10981087724817906</v>
      </c>
      <c r="F40" s="6">
        <f t="shared" si="7"/>
        <v>-0.24065524207156955</v>
      </c>
      <c r="G40" s="7">
        <f t="shared" si="2"/>
        <v>0.11090250128255608</v>
      </c>
      <c r="H40" s="6">
        <f t="shared" si="8"/>
        <v>1.8077425312886553</v>
      </c>
      <c r="I40" s="7">
        <f t="shared" si="3"/>
        <v>0.11205933975246607</v>
      </c>
      <c r="J40" s="5">
        <f t="shared" si="9"/>
        <v>47.655000000000001</v>
      </c>
      <c r="K40" s="18">
        <f t="shared" si="4"/>
        <v>9.7406820000000067</v>
      </c>
      <c r="L40" s="18">
        <f t="shared" si="5"/>
        <v>9.6908099171518014</v>
      </c>
      <c r="M40" s="18">
        <f t="shared" si="10"/>
        <v>9.7871457381855738</v>
      </c>
      <c r="N40" s="18">
        <f t="shared" si="11"/>
        <v>9.8892367331551299</v>
      </c>
    </row>
    <row r="41" spans="1:14" x14ac:dyDescent="0.25">
      <c r="A41" s="5">
        <v>29</v>
      </c>
      <c r="B41" s="6">
        <f t="shared" si="12"/>
        <v>-0.4399999999999995</v>
      </c>
      <c r="C41" s="7">
        <f t="shared" si="0"/>
        <v>0.11289600000000008</v>
      </c>
      <c r="D41" s="6">
        <f t="shared" si="6"/>
        <v>1.3351645988965661</v>
      </c>
      <c r="E41" s="7">
        <f t="shared" si="1"/>
        <v>0.11236705387697588</v>
      </c>
      <c r="F41" s="6">
        <f t="shared" si="7"/>
        <v>-0.23019197067715347</v>
      </c>
      <c r="G41" s="7">
        <f t="shared" si="2"/>
        <v>0.11338863129618126</v>
      </c>
      <c r="H41" s="6">
        <f t="shared" si="8"/>
        <v>1.7972563793718399</v>
      </c>
      <c r="I41" s="7">
        <f t="shared" si="3"/>
        <v>0.11446732115551217</v>
      </c>
      <c r="J41" s="5">
        <f t="shared" si="9"/>
        <v>49.42</v>
      </c>
      <c r="K41" s="18">
        <f t="shared" si="4"/>
        <v>9.9630720000000075</v>
      </c>
      <c r="L41" s="18">
        <f t="shared" si="5"/>
        <v>9.9163925046431203</v>
      </c>
      <c r="M41" s="18">
        <f t="shared" si="10"/>
        <v>10.006546711887996</v>
      </c>
      <c r="N41" s="18">
        <f t="shared" si="11"/>
        <v>10.101741091973949</v>
      </c>
    </row>
    <row r="42" spans="1:14" x14ac:dyDescent="0.25">
      <c r="A42" s="5">
        <v>30</v>
      </c>
      <c r="B42" s="6">
        <f t="shared" si="12"/>
        <v>-0.41999999999999948</v>
      </c>
      <c r="C42" s="7">
        <f t="shared" si="0"/>
        <v>0.11530400000000007</v>
      </c>
      <c r="D42" s="6">
        <f t="shared" si="6"/>
        <v>1.3458751319828539</v>
      </c>
      <c r="E42" s="7">
        <f t="shared" si="1"/>
        <v>0.11481168598086611</v>
      </c>
      <c r="F42" s="6">
        <f t="shared" si="7"/>
        <v>-0.21972869928273736</v>
      </c>
      <c r="G42" s="7">
        <f t="shared" si="2"/>
        <v>0.11576236682219576</v>
      </c>
      <c r="H42" s="6">
        <f t="shared" si="8"/>
        <v>1.7867955036205563</v>
      </c>
      <c r="I42" s="7">
        <f t="shared" si="3"/>
        <v>0.11676273475189469</v>
      </c>
      <c r="J42" s="5">
        <f t="shared" si="9"/>
        <v>51.184999999999995</v>
      </c>
      <c r="K42" s="18">
        <f t="shared" si="4"/>
        <v>10.175578000000007</v>
      </c>
      <c r="L42" s="18">
        <f t="shared" si="5"/>
        <v>10.132131287811434</v>
      </c>
      <c r="M42" s="18">
        <f t="shared" si="10"/>
        <v>10.216028872058775</v>
      </c>
      <c r="N42" s="18">
        <f t="shared" si="11"/>
        <v>10.304311341854707</v>
      </c>
    </row>
    <row r="43" spans="1:14" x14ac:dyDescent="0.25">
      <c r="A43" s="5">
        <v>31</v>
      </c>
      <c r="B43" s="6">
        <f t="shared" si="12"/>
        <v>-0.39999999999999947</v>
      </c>
      <c r="C43" s="7">
        <f t="shared" si="0"/>
        <v>0.11760000000000007</v>
      </c>
      <c r="D43" s="6">
        <f t="shared" si="6"/>
        <v>1.3565856650691417</v>
      </c>
      <c r="E43" s="7">
        <f t="shared" si="1"/>
        <v>0.11714449312529007</v>
      </c>
      <c r="F43" s="6">
        <f t="shared" si="7"/>
        <v>-0.20926542788832128</v>
      </c>
      <c r="G43" s="7">
        <f t="shared" si="2"/>
        <v>0.11802396773965029</v>
      </c>
      <c r="H43" s="6">
        <f t="shared" si="8"/>
        <v>1.7763585853926993</v>
      </c>
      <c r="I43" s="7">
        <f t="shared" si="3"/>
        <v>0.11894637238206274</v>
      </c>
      <c r="J43" s="19">
        <f t="shared" si="9"/>
        <v>52.949999999999996</v>
      </c>
      <c r="K43" s="20">
        <f t="shared" si="4"/>
        <v>10.378200000000005</v>
      </c>
      <c r="L43" s="20">
        <f t="shared" si="5"/>
        <v>10.338001518306848</v>
      </c>
      <c r="M43" s="20">
        <f t="shared" si="10"/>
        <v>10.415615153024138</v>
      </c>
      <c r="N43" s="20">
        <f t="shared" si="11"/>
        <v>10.497017362717036</v>
      </c>
    </row>
    <row r="44" spans="1:14" x14ac:dyDescent="0.25">
      <c r="A44" s="5">
        <v>32</v>
      </c>
      <c r="B44" s="6">
        <f t="shared" si="12"/>
        <v>-0.37999999999999945</v>
      </c>
      <c r="C44" s="7">
        <f t="shared" si="0"/>
        <v>0.11978400000000007</v>
      </c>
      <c r="D44" s="6">
        <f t="shared" si="6"/>
        <v>1.3672961981554295</v>
      </c>
      <c r="E44" s="7">
        <f t="shared" si="1"/>
        <v>0.1193652077036238</v>
      </c>
      <c r="F44" s="6">
        <f t="shared" si="7"/>
        <v>-0.1988021564939052</v>
      </c>
      <c r="G44" s="7">
        <f t="shared" si="2"/>
        <v>0.12017368165098163</v>
      </c>
      <c r="H44" s="6">
        <f t="shared" si="8"/>
        <v>1.765944331486117</v>
      </c>
      <c r="I44" s="7">
        <f t="shared" si="3"/>
        <v>0.12101898044839077</v>
      </c>
      <c r="J44" s="5">
        <f t="shared" si="9"/>
        <v>54.714999999999996</v>
      </c>
      <c r="K44" s="18">
        <f t="shared" si="4"/>
        <v>10.570938000000007</v>
      </c>
      <c r="L44" s="18">
        <f t="shared" si="5"/>
        <v>10.5339795798448</v>
      </c>
      <c r="M44" s="18">
        <f t="shared" si="10"/>
        <v>10.605327405699128</v>
      </c>
      <c r="N44" s="18">
        <f t="shared" si="11"/>
        <v>10.679925024570485</v>
      </c>
    </row>
    <row r="45" spans="1:14" x14ac:dyDescent="0.25">
      <c r="A45" s="5">
        <v>33</v>
      </c>
      <c r="B45" s="6">
        <f t="shared" si="12"/>
        <v>-0.35999999999999943</v>
      </c>
      <c r="C45" s="7">
        <f t="shared" ref="C45:C76" si="13">C$6-B45*B45*C$6</f>
        <v>0.12185600000000008</v>
      </c>
      <c r="D45" s="6">
        <f t="shared" si="6"/>
        <v>1.3780067312417172</v>
      </c>
      <c r="E45" s="7">
        <f t="shared" ref="E45:E76" si="14">SIN(D45)-(1-C$6)</f>
        <v>0.12147357496787714</v>
      </c>
      <c r="F45" s="6">
        <f t="shared" si="7"/>
        <v>-0.18833888509948912</v>
      </c>
      <c r="G45" s="7">
        <f t="shared" ref="G45:G76" si="15">-COSH(F45)+1+C$6</f>
        <v>0.1222117439091196</v>
      </c>
      <c r="H45" s="6">
        <f t="shared" si="8"/>
        <v>1.7555514724853027</v>
      </c>
      <c r="I45" s="7">
        <f t="shared" ref="I45:I76" si="16">SIN(H45)-1+C$6</f>
        <v>0.12298126126595121</v>
      </c>
      <c r="J45" s="5">
        <f t="shared" si="9"/>
        <v>56.480000000000004</v>
      </c>
      <c r="K45" s="18">
        <f t="shared" si="4"/>
        <v>10.753792000000006</v>
      </c>
      <c r="L45" s="18">
        <f t="shared" si="5"/>
        <v>10.720042990915157</v>
      </c>
      <c r="M45" s="18">
        <f t="shared" si="10"/>
        <v>10.785186399979805</v>
      </c>
      <c r="N45" s="18">
        <f t="shared" si="11"/>
        <v>10.853096306720195</v>
      </c>
    </row>
    <row r="46" spans="1:14" x14ac:dyDescent="0.25">
      <c r="A46" s="5">
        <v>34</v>
      </c>
      <c r="B46" s="6">
        <f t="shared" si="12"/>
        <v>-0.33999999999999941</v>
      </c>
      <c r="C46" s="7">
        <f t="shared" si="13"/>
        <v>0.12381600000000006</v>
      </c>
      <c r="D46" s="6">
        <f t="shared" si="6"/>
        <v>1.388717264328005</v>
      </c>
      <c r="E46" s="7">
        <f t="shared" si="14"/>
        <v>0.1234693530579174</v>
      </c>
      <c r="F46" s="6">
        <f t="shared" si="7"/>
        <v>-0.17787561370507302</v>
      </c>
      <c r="G46" s="7">
        <f t="shared" si="15"/>
        <v>0.12413837764325464</v>
      </c>
      <c r="H46" s="6">
        <f t="shared" si="8"/>
        <v>1.7451787611811369</v>
      </c>
      <c r="I46" s="7">
        <f t="shared" si="16"/>
        <v>0.12483387431586668</v>
      </c>
      <c r="J46" s="5">
        <f t="shared" si="9"/>
        <v>58.245000000000005</v>
      </c>
      <c r="K46" s="18">
        <f t="shared" si="4"/>
        <v>10.926762000000005</v>
      </c>
      <c r="L46" s="18">
        <f t="shared" si="5"/>
        <v>10.896170407361211</v>
      </c>
      <c r="M46" s="18">
        <f t="shared" si="10"/>
        <v>10.955211827017221</v>
      </c>
      <c r="N46" s="18">
        <f t="shared" si="11"/>
        <v>11.016589408375234</v>
      </c>
    </row>
    <row r="47" spans="1:14" x14ac:dyDescent="0.25">
      <c r="A47" s="5">
        <v>35</v>
      </c>
      <c r="B47" s="6">
        <f t="shared" si="12"/>
        <v>-0.3199999999999994</v>
      </c>
      <c r="C47" s="7">
        <f t="shared" si="13"/>
        <v>0.12566400000000005</v>
      </c>
      <c r="D47" s="6">
        <f t="shared" si="6"/>
        <v>1.3994277974142928</v>
      </c>
      <c r="E47" s="7">
        <f t="shared" si="14"/>
        <v>0.12535231302921357</v>
      </c>
      <c r="F47" s="6">
        <f t="shared" si="7"/>
        <v>-0.16741234231065694</v>
      </c>
      <c r="G47" s="7">
        <f t="shared" si="15"/>
        <v>0.12595379378326499</v>
      </c>
      <c r="H47" s="6">
        <f t="shared" si="8"/>
        <v>1.7348249710577568</v>
      </c>
      <c r="I47" s="7">
        <f t="shared" si="16"/>
        <v>0.12657743740671468</v>
      </c>
      <c r="J47" s="5">
        <f t="shared" si="9"/>
        <v>60.010000000000005</v>
      </c>
      <c r="K47" s="18">
        <f t="shared" si="4"/>
        <v>11.089848000000005</v>
      </c>
      <c r="L47" s="18">
        <f t="shared" si="5"/>
        <v>11.062341624828097</v>
      </c>
      <c r="M47" s="18">
        <f t="shared" si="10"/>
        <v>11.115422301373135</v>
      </c>
      <c r="N47" s="18">
        <f t="shared" si="11"/>
        <v>11.17045885114257</v>
      </c>
    </row>
    <row r="48" spans="1:14" x14ac:dyDescent="0.25">
      <c r="A48" s="5">
        <v>36</v>
      </c>
      <c r="B48" s="6">
        <f t="shared" si="12"/>
        <v>-0.29999999999999938</v>
      </c>
      <c r="C48" s="7">
        <f t="shared" si="13"/>
        <v>0.12740000000000007</v>
      </c>
      <c r="D48" s="6">
        <f t="shared" si="6"/>
        <v>1.4101383305005806</v>
      </c>
      <c r="E48" s="7">
        <f t="shared" si="14"/>
        <v>0.12712223887910046</v>
      </c>
      <c r="F48" s="6">
        <f t="shared" si="7"/>
        <v>-0.15694907091624086</v>
      </c>
      <c r="G48" s="7">
        <f t="shared" si="15"/>
        <v>0.12765819108281085</v>
      </c>
      <c r="H48" s="6">
        <f t="shared" si="8"/>
        <v>1.7244888948410473</v>
      </c>
      <c r="I48" s="7">
        <f t="shared" si="16"/>
        <v>0.12821252774896563</v>
      </c>
      <c r="J48" s="5">
        <f t="shared" si="9"/>
        <v>61.774999999999999</v>
      </c>
      <c r="K48" s="18">
        <f t="shared" si="4"/>
        <v>11.243050000000006</v>
      </c>
      <c r="L48" s="18">
        <f t="shared" si="5"/>
        <v>11.218537581080616</v>
      </c>
      <c r="M48" s="18">
        <f t="shared" si="10"/>
        <v>11.265835363058057</v>
      </c>
      <c r="N48" s="18">
        <f t="shared" si="11"/>
        <v>11.314755573846217</v>
      </c>
    </row>
    <row r="49" spans="1:14" x14ac:dyDescent="0.25">
      <c r="A49" s="5">
        <v>37</v>
      </c>
      <c r="B49" s="6">
        <f t="shared" si="12"/>
        <v>-0.27999999999999936</v>
      </c>
      <c r="C49" s="7">
        <f t="shared" si="13"/>
        <v>0.12902400000000006</v>
      </c>
      <c r="D49" s="6">
        <f t="shared" si="6"/>
        <v>1.4208488635868683</v>
      </c>
      <c r="E49" s="7">
        <f t="shared" si="14"/>
        <v>0.1287789275715564</v>
      </c>
      <c r="F49" s="6">
        <f t="shared" si="7"/>
        <v>-0.14648579952182475</v>
      </c>
      <c r="G49" s="7">
        <f t="shared" si="15"/>
        <v>0.12925175614109274</v>
      </c>
      <c r="H49" s="6">
        <f t="shared" si="8"/>
        <v>1.7141693431036233</v>
      </c>
      <c r="I49" s="7">
        <f t="shared" si="16"/>
        <v>0.1297396829469859</v>
      </c>
      <c r="J49" s="5">
        <f t="shared" si="9"/>
        <v>63.54</v>
      </c>
      <c r="K49" s="18">
        <f t="shared" si="4"/>
        <v>11.386368000000004</v>
      </c>
      <c r="L49" s="18">
        <f t="shared" si="5"/>
        <v>11.364740358189852</v>
      </c>
      <c r="M49" s="18">
        <f t="shared" si="10"/>
        <v>11.406467479451434</v>
      </c>
      <c r="N49" s="18">
        <f t="shared" si="11"/>
        <v>11.449527020071505</v>
      </c>
    </row>
    <row r="50" spans="1:14" x14ac:dyDescent="0.25">
      <c r="A50" s="5">
        <v>38</v>
      </c>
      <c r="B50" s="6">
        <f t="shared" si="12"/>
        <v>-0.25999999999999934</v>
      </c>
      <c r="C50" s="7">
        <f t="shared" si="13"/>
        <v>0.13053600000000007</v>
      </c>
      <c r="D50" s="6">
        <f t="shared" si="6"/>
        <v>1.4315593966731561</v>
      </c>
      <c r="E50" s="7">
        <f t="shared" si="14"/>
        <v>0.13032218906049509</v>
      </c>
      <c r="F50" s="6">
        <f t="shared" si="7"/>
        <v>-0.13602252812740867</v>
      </c>
      <c r="G50" s="7">
        <f t="shared" si="15"/>
        <v>0.13073466342328233</v>
      </c>
      <c r="H50" s="6">
        <f t="shared" si="8"/>
        <v>1.7038651429215035</v>
      </c>
      <c r="I50" s="7">
        <f t="shared" si="16"/>
        <v>0.13115940191272979</v>
      </c>
      <c r="J50" s="5">
        <f t="shared" si="9"/>
        <v>65.304999999999993</v>
      </c>
      <c r="K50" s="18">
        <f t="shared" si="4"/>
        <v>11.519802000000006</v>
      </c>
      <c r="L50" s="18">
        <f t="shared" si="5"/>
        <v>11.500933184588691</v>
      </c>
      <c r="M50" s="18">
        <f t="shared" si="10"/>
        <v>11.537334047104665</v>
      </c>
      <c r="N50" s="18">
        <f t="shared" si="11"/>
        <v>11.574817218798405</v>
      </c>
    </row>
    <row r="51" spans="1:14" x14ac:dyDescent="0.25">
      <c r="A51" s="5">
        <v>39</v>
      </c>
      <c r="B51" s="6">
        <f t="shared" si="12"/>
        <v>-0.23999999999999935</v>
      </c>
      <c r="C51" s="7">
        <f t="shared" si="13"/>
        <v>0.13193600000000005</v>
      </c>
      <c r="D51" s="6">
        <f t="shared" si="6"/>
        <v>1.4422699297594439</v>
      </c>
      <c r="E51" s="7">
        <f t="shared" si="14"/>
        <v>0.13175184631156633</v>
      </c>
      <c r="F51" s="6">
        <f t="shared" si="7"/>
        <v>-0.12555925673299259</v>
      </c>
      <c r="G51" s="7">
        <f t="shared" si="15"/>
        <v>0.13210707527962173</v>
      </c>
      <c r="H51" s="6">
        <f t="shared" si="8"/>
        <v>1.6935751365779848</v>
      </c>
      <c r="I51" s="7">
        <f t="shared" si="16"/>
        <v>0.13247214570485566</v>
      </c>
      <c r="J51" s="5">
        <f t="shared" si="9"/>
        <v>67.070000000000007</v>
      </c>
      <c r="K51" s="18">
        <f t="shared" si="4"/>
        <v>11.643352000000005</v>
      </c>
      <c r="L51" s="18">
        <f t="shared" si="5"/>
        <v>11.627100436995729</v>
      </c>
      <c r="M51" s="18">
        <f t="shared" si="10"/>
        <v>11.658449393426618</v>
      </c>
      <c r="N51" s="18">
        <f t="shared" si="11"/>
        <v>11.690666858453511</v>
      </c>
    </row>
    <row r="52" spans="1:14" x14ac:dyDescent="0.25">
      <c r="A52" s="5">
        <v>40</v>
      </c>
      <c r="B52" s="6">
        <f t="shared" si="12"/>
        <v>-0.21999999999999936</v>
      </c>
      <c r="C52" s="7">
        <f t="shared" si="13"/>
        <v>0.13322400000000006</v>
      </c>
      <c r="D52" s="6">
        <f t="shared" si="6"/>
        <v>1.4529804628457317</v>
      </c>
      <c r="E52" s="7">
        <f t="shared" si="14"/>
        <v>0.1330677353224643</v>
      </c>
      <c r="F52" s="6">
        <f t="shared" si="7"/>
        <v>-0.11509598533857653</v>
      </c>
      <c r="G52" s="7">
        <f t="shared" si="15"/>
        <v>0.1333691419631976</v>
      </c>
      <c r="H52" s="6">
        <f t="shared" si="8"/>
        <v>1.6832981803104965</v>
      </c>
      <c r="I52" s="7">
        <f t="shared" si="16"/>
        <v>0.13367833829665432</v>
      </c>
      <c r="J52" s="5">
        <f t="shared" si="9"/>
        <v>68.835000000000008</v>
      </c>
      <c r="K52" s="18">
        <f t="shared" si="4"/>
        <v>11.757018000000006</v>
      </c>
      <c r="L52" s="18">
        <f t="shared" si="5"/>
        <v>11.743227642207474</v>
      </c>
      <c r="M52" s="18">
        <f t="shared" si="10"/>
        <v>11.769826778252188</v>
      </c>
      <c r="N52" s="18">
        <f t="shared" si="11"/>
        <v>11.797113354679743</v>
      </c>
    </row>
    <row r="53" spans="1:14" x14ac:dyDescent="0.25">
      <c r="A53" s="5">
        <v>41</v>
      </c>
      <c r="B53" s="6">
        <f t="shared" si="12"/>
        <v>-0.19999999999999937</v>
      </c>
      <c r="C53" s="7">
        <f t="shared" si="13"/>
        <v>0.13440000000000005</v>
      </c>
      <c r="D53" s="6">
        <f t="shared" si="6"/>
        <v>1.4636909959320192</v>
      </c>
      <c r="E53" s="7">
        <f t="shared" si="14"/>
        <v>0.13426970514174119</v>
      </c>
      <c r="F53" s="6">
        <f t="shared" si="7"/>
        <v>-0.10463271394416046</v>
      </c>
      <c r="G53" s="7">
        <f t="shared" si="15"/>
        <v>0.13452100164639214</v>
      </c>
      <c r="H53" s="6">
        <f t="shared" si="8"/>
        <v>1.673033143096458</v>
      </c>
      <c r="I53" s="7">
        <f t="shared" si="16"/>
        <v>0.13477836727584713</v>
      </c>
      <c r="J53" s="19">
        <f t="shared" si="9"/>
        <v>70.600000000000009</v>
      </c>
      <c r="K53" s="20">
        <f t="shared" si="4"/>
        <v>11.860800000000005</v>
      </c>
      <c r="L53" s="20">
        <f t="shared" si="5"/>
        <v>11.84930147875866</v>
      </c>
      <c r="M53" s="20">
        <f t="shared" si="10"/>
        <v>11.871478395294107</v>
      </c>
      <c r="N53" s="20">
        <f t="shared" si="11"/>
        <v>11.89419091209351</v>
      </c>
    </row>
    <row r="54" spans="1:14" x14ac:dyDescent="0.25">
      <c r="A54" s="5">
        <v>42</v>
      </c>
      <c r="B54" s="6">
        <f t="shared" si="12"/>
        <v>-0.17999999999999938</v>
      </c>
      <c r="C54" s="7">
        <f t="shared" si="13"/>
        <v>0.13546400000000006</v>
      </c>
      <c r="D54" s="6">
        <f t="shared" si="6"/>
        <v>1.474401529018307</v>
      </c>
      <c r="E54" s="7">
        <f t="shared" si="14"/>
        <v>0.13535761788612366</v>
      </c>
      <c r="F54" s="6">
        <f t="shared" si="7"/>
        <v>-9.4169442549744381E-2</v>
      </c>
      <c r="G54" s="7">
        <f t="shared" si="15"/>
        <v>0.13556278043600967</v>
      </c>
      <c r="H54" s="6">
        <f t="shared" si="8"/>
        <v>1.662778905474382</v>
      </c>
      <c r="I54" s="7">
        <f t="shared" si="16"/>
        <v>0.13577258447900653</v>
      </c>
      <c r="J54" s="5">
        <f t="shared" si="9"/>
        <v>72.364999999999995</v>
      </c>
      <c r="K54" s="18">
        <f t="shared" si="4"/>
        <v>11.954698000000006</v>
      </c>
      <c r="L54" s="18">
        <f t="shared" si="5"/>
        <v>11.945309778450413</v>
      </c>
      <c r="M54" s="18">
        <f t="shared" si="10"/>
        <v>11.963415373477853</v>
      </c>
      <c r="N54" s="18">
        <f t="shared" si="11"/>
        <v>11.981930580272326</v>
      </c>
    </row>
    <row r="55" spans="1:14" x14ac:dyDescent="0.25">
      <c r="A55" s="5">
        <v>43</v>
      </c>
      <c r="B55" s="6">
        <f t="shared" si="12"/>
        <v>-0.15999999999999939</v>
      </c>
      <c r="C55" s="7">
        <f t="shared" si="13"/>
        <v>0.13641600000000004</v>
      </c>
      <c r="D55" s="6">
        <f t="shared" si="6"/>
        <v>1.4851120621045948</v>
      </c>
      <c r="E55" s="7">
        <f t="shared" si="14"/>
        <v>0.13633134875632957</v>
      </c>
      <c r="F55" s="6">
        <f t="shared" si="7"/>
        <v>-8.3706171155328302E-2</v>
      </c>
      <c r="G55" s="7">
        <f t="shared" si="15"/>
        <v>0.13649459238708272</v>
      </c>
      <c r="H55" s="6">
        <f t="shared" si="8"/>
        <v>1.6525343583966572</v>
      </c>
      <c r="I55" s="7">
        <f t="shared" si="16"/>
        <v>0.13666130656306719</v>
      </c>
      <c r="J55" s="5">
        <f t="shared" si="9"/>
        <v>74.13</v>
      </c>
      <c r="K55" s="18">
        <f t="shared" si="4"/>
        <v>12.038712000000004</v>
      </c>
      <c r="L55" s="18">
        <f t="shared" si="5"/>
        <v>12.031241527746085</v>
      </c>
      <c r="M55" s="18">
        <f t="shared" si="10"/>
        <v>12.045647778160051</v>
      </c>
      <c r="N55" s="18">
        <f t="shared" si="11"/>
        <v>12.060360304190679</v>
      </c>
    </row>
    <row r="56" spans="1:14" x14ac:dyDescent="0.25">
      <c r="A56" s="5">
        <v>44</v>
      </c>
      <c r="B56" s="6">
        <f t="shared" si="12"/>
        <v>-0.1399999999999994</v>
      </c>
      <c r="C56" s="7">
        <f t="shared" si="13"/>
        <v>0.13725600000000004</v>
      </c>
      <c r="D56" s="6">
        <f t="shared" si="6"/>
        <v>1.4958225951908826</v>
      </c>
      <c r="E56" s="7">
        <f t="shared" si="14"/>
        <v>0.13719078605138457</v>
      </c>
      <c r="F56" s="6">
        <f t="shared" si="7"/>
        <v>-7.3242899760912236E-2</v>
      </c>
      <c r="G56" s="7">
        <f t="shared" si="15"/>
        <v>0.1373165395153596</v>
      </c>
      <c r="H56" s="6">
        <f t="shared" si="8"/>
        <v>1.6422984021106244</v>
      </c>
      <c r="I56" s="7">
        <f t="shared" si="16"/>
        <v>0.13744481551612675</v>
      </c>
      <c r="J56" s="5">
        <f t="shared" si="9"/>
        <v>75.894999999999996</v>
      </c>
      <c r="K56" s="18">
        <f t="shared" si="4"/>
        <v>12.112842000000004</v>
      </c>
      <c r="L56" s="18">
        <f t="shared" si="5"/>
        <v>12.107086869034688</v>
      </c>
      <c r="M56" s="18">
        <f t="shared" si="10"/>
        <v>12.118184612230484</v>
      </c>
      <c r="N56" s="18">
        <f t="shared" si="11"/>
        <v>12.129504969298186</v>
      </c>
    </row>
    <row r="57" spans="1:14" x14ac:dyDescent="0.25">
      <c r="A57" s="5">
        <v>45</v>
      </c>
      <c r="B57" s="6">
        <f t="shared" si="12"/>
        <v>-0.1199999999999994</v>
      </c>
      <c r="C57" s="7">
        <f t="shared" si="13"/>
        <v>0.13798400000000002</v>
      </c>
      <c r="D57" s="6">
        <f t="shared" si="6"/>
        <v>1.5065331282771703</v>
      </c>
      <c r="E57" s="7">
        <f t="shared" si="14"/>
        <v>0.13793583118143582</v>
      </c>
      <c r="F57" s="6">
        <f t="shared" si="7"/>
        <v>-6.2779628366496157E-2</v>
      </c>
      <c r="G57" s="7">
        <f t="shared" si="15"/>
        <v>0.13802871180847232</v>
      </c>
      <c r="H57" s="6">
        <f t="shared" si="8"/>
        <v>1.6320699450647063</v>
      </c>
      <c r="I57" s="7">
        <f t="shared" si="16"/>
        <v>0.13812335910948403</v>
      </c>
      <c r="J57" s="5">
        <f t="shared" si="9"/>
        <v>77.66</v>
      </c>
      <c r="K57" s="18">
        <f t="shared" si="4"/>
        <v>12.177088000000001</v>
      </c>
      <c r="L57" s="18">
        <f t="shared" si="5"/>
        <v>12.172837101761711</v>
      </c>
      <c r="M57" s="18">
        <f t="shared" si="10"/>
        <v>12.181033817097681</v>
      </c>
      <c r="N57" s="18">
        <f t="shared" si="11"/>
        <v>12.189386441411965</v>
      </c>
    </row>
    <row r="58" spans="1:14" x14ac:dyDescent="0.25">
      <c r="A58" s="5">
        <v>46</v>
      </c>
      <c r="B58" s="6">
        <f t="shared" si="12"/>
        <v>-9.9999999999999395E-2</v>
      </c>
      <c r="C58" s="7">
        <f t="shared" si="13"/>
        <v>0.13860000000000003</v>
      </c>
      <c r="D58" s="6">
        <f t="shared" si="6"/>
        <v>1.5172436613634581</v>
      </c>
      <c r="E58" s="7">
        <f t="shared" si="14"/>
        <v>0.13856639867906162</v>
      </c>
      <c r="F58" s="6">
        <f t="shared" si="7"/>
        <v>-5.2316356972080078E-2</v>
      </c>
      <c r="G58" s="7">
        <f t="shared" si="15"/>
        <v>0.13863118723578982</v>
      </c>
      <c r="H58" s="6">
        <f t="shared" si="8"/>
        <v>1.6218479028364867</v>
      </c>
      <c r="I58" s="7">
        <f t="shared" si="16"/>
        <v>0.13869715129262283</v>
      </c>
      <c r="J58" s="5">
        <f t="shared" si="9"/>
        <v>79.424999999999997</v>
      </c>
      <c r="K58" s="18">
        <f t="shared" si="4"/>
        <v>12.231450000000002</v>
      </c>
      <c r="L58" s="18">
        <f t="shared" si="5"/>
        <v>12.228484683427189</v>
      </c>
      <c r="M58" s="18">
        <f t="shared" si="10"/>
        <v>12.234202273558452</v>
      </c>
      <c r="N58" s="18">
        <f t="shared" si="11"/>
        <v>12.240023601573965</v>
      </c>
    </row>
    <row r="59" spans="1:14" x14ac:dyDescent="0.25">
      <c r="A59" s="5">
        <v>47</v>
      </c>
      <c r="B59" s="6">
        <f t="shared" si="12"/>
        <v>-7.9999999999999391E-2</v>
      </c>
      <c r="C59" s="7">
        <f t="shared" si="13"/>
        <v>0.13910400000000003</v>
      </c>
      <c r="D59" s="6">
        <f t="shared" si="6"/>
        <v>1.5279541944497459</v>
      </c>
      <c r="E59" s="7">
        <f t="shared" si="14"/>
        <v>0.13908241620907569</v>
      </c>
      <c r="F59" s="6">
        <f t="shared" si="7"/>
        <v>-4.1853085577663991E-2</v>
      </c>
      <c r="G59" s="7">
        <f t="shared" si="15"/>
        <v>0.13912403175695209</v>
      </c>
      <c r="H59" s="6">
        <f t="shared" si="8"/>
        <v>1.6116311970797534</v>
      </c>
      <c r="I59" s="7">
        <f t="shared" si="16"/>
        <v>0.13916637253262287</v>
      </c>
      <c r="J59" s="5">
        <f t="shared" si="9"/>
        <v>81.19</v>
      </c>
      <c r="K59" s="18">
        <f t="shared" si="4"/>
        <v>12.275928000000002</v>
      </c>
      <c r="L59" s="18">
        <f t="shared" si="5"/>
        <v>12.274023230450929</v>
      </c>
      <c r="M59" s="18">
        <f t="shared" si="10"/>
        <v>12.277695802551023</v>
      </c>
      <c r="N59" s="18">
        <f t="shared" si="11"/>
        <v>12.281432376003968</v>
      </c>
    </row>
    <row r="60" spans="1:14" x14ac:dyDescent="0.25">
      <c r="A60" s="5">
        <v>48</v>
      </c>
      <c r="B60" s="6">
        <f t="shared" si="12"/>
        <v>-5.9999999999999387E-2</v>
      </c>
      <c r="C60" s="7">
        <f t="shared" si="13"/>
        <v>0.13949600000000004</v>
      </c>
      <c r="D60" s="6">
        <f t="shared" si="6"/>
        <v>1.5386647275360337</v>
      </c>
      <c r="E60" s="7">
        <f t="shared" si="14"/>
        <v>0.13948382457682518</v>
      </c>
      <c r="F60" s="6">
        <f t="shared" si="7"/>
        <v>-3.1389814183247912E-2</v>
      </c>
      <c r="G60" s="7">
        <f t="shared" si="15"/>
        <v>0.13950729932909367</v>
      </c>
      <c r="H60" s="6">
        <f t="shared" si="8"/>
        <v>1.6014187544876146</v>
      </c>
      <c r="I60" s="7">
        <f t="shared" si="16"/>
        <v>0.13953117009926208</v>
      </c>
      <c r="J60" s="5">
        <f t="shared" si="9"/>
        <v>82.954999999999998</v>
      </c>
      <c r="K60" s="18">
        <f t="shared" si="4"/>
        <v>12.310522000000002</v>
      </c>
      <c r="L60" s="18">
        <f t="shared" si="5"/>
        <v>12.309447518904822</v>
      </c>
      <c r="M60" s="18">
        <f t="shared" si="10"/>
        <v>12.311519165792516</v>
      </c>
      <c r="N60" s="18">
        <f t="shared" si="11"/>
        <v>12.313625761259878</v>
      </c>
    </row>
    <row r="61" spans="1:14" x14ac:dyDescent="0.25">
      <c r="A61" s="5">
        <v>49</v>
      </c>
      <c r="B61" s="6">
        <f t="shared" si="12"/>
        <v>-3.9999999999999383E-2</v>
      </c>
      <c r="C61" s="7">
        <f t="shared" si="13"/>
        <v>0.13977600000000001</v>
      </c>
      <c r="D61" s="6">
        <f t="shared" si="6"/>
        <v>1.5493752606223214</v>
      </c>
      <c r="E61" s="7">
        <f t="shared" si="14"/>
        <v>0.13977057773498114</v>
      </c>
      <c r="F61" s="6">
        <f t="shared" si="7"/>
        <v>-2.0926542788831833E-2</v>
      </c>
      <c r="G61" s="7">
        <f t="shared" si="15"/>
        <v>0.1397810319127496</v>
      </c>
      <c r="H61" s="6">
        <f t="shared" si="8"/>
        <v>1.5912095057688889</v>
      </c>
      <c r="I61" s="7">
        <f t="shared" si="16"/>
        <v>0.13979165829686735</v>
      </c>
      <c r="J61" s="5">
        <f t="shared" si="9"/>
        <v>84.72</v>
      </c>
      <c r="K61" s="18">
        <f t="shared" si="4"/>
        <v>12.335232000000001</v>
      </c>
      <c r="L61" s="18">
        <f t="shared" si="5"/>
        <v>12.334753485112085</v>
      </c>
      <c r="M61" s="18">
        <f t="shared" si="10"/>
        <v>12.335676066300152</v>
      </c>
      <c r="N61" s="18">
        <f t="shared" si="11"/>
        <v>12.336613844698544</v>
      </c>
    </row>
    <row r="62" spans="1:14" x14ac:dyDescent="0.25">
      <c r="A62" s="5">
        <v>50</v>
      </c>
      <c r="B62" s="6">
        <f t="shared" si="12"/>
        <v>-1.9999999999999383E-2</v>
      </c>
      <c r="C62" s="7">
        <f t="shared" si="13"/>
        <v>0.13994400000000001</v>
      </c>
      <c r="D62" s="6">
        <f t="shared" si="6"/>
        <v>1.5600857937086092</v>
      </c>
      <c r="E62" s="7">
        <f t="shared" si="14"/>
        <v>0.1399426427888204</v>
      </c>
      <c r="F62" s="6">
        <f t="shared" si="7"/>
        <v>-1.0463271394415755E-2</v>
      </c>
      <c r="G62" s="7">
        <f t="shared" si="15"/>
        <v>0.13994525947644998</v>
      </c>
      <c r="H62" s="6">
        <f t="shared" si="8"/>
        <v>1.5810023846350278</v>
      </c>
      <c r="I62" s="7">
        <f t="shared" si="16"/>
        <v>0.13994791864376621</v>
      </c>
      <c r="J62" s="5">
        <f t="shared" si="9"/>
        <v>86.484999999999999</v>
      </c>
      <c r="K62" s="18">
        <f t="shared" si="4"/>
        <v>12.350058000000001</v>
      </c>
      <c r="L62" s="18">
        <f t="shared" si="5"/>
        <v>12.3499382261134</v>
      </c>
      <c r="M62" s="18">
        <f t="shared" si="10"/>
        <v>12.350169148796711</v>
      </c>
      <c r="N62" s="18">
        <f t="shared" si="11"/>
        <v>12.350403820312367</v>
      </c>
    </row>
    <row r="63" spans="1:14" x14ac:dyDescent="0.25">
      <c r="A63" s="5">
        <v>51</v>
      </c>
      <c r="B63" s="6">
        <f t="shared" si="12"/>
        <v>6.1756155744774333E-16</v>
      </c>
      <c r="C63" s="7">
        <f t="shared" si="13"/>
        <v>0.14000000000000001</v>
      </c>
      <c r="D63" s="6">
        <f t="shared" si="6"/>
        <v>1.5707963267948968</v>
      </c>
      <c r="E63" s="7">
        <f t="shared" si="14"/>
        <v>0.14000000000000001</v>
      </c>
      <c r="F63" s="6">
        <f t="shared" si="7"/>
        <v>3.2308570891670073E-16</v>
      </c>
      <c r="G63" s="7">
        <f t="shared" si="15"/>
        <v>0.14000000000000001</v>
      </c>
      <c r="H63" s="6">
        <f t="shared" si="8"/>
        <v>1.5707963267948963</v>
      </c>
      <c r="I63" s="7">
        <f t="shared" si="16"/>
        <v>0.14000000000000001</v>
      </c>
      <c r="J63" s="19">
        <f t="shared" si="9"/>
        <v>88.25</v>
      </c>
      <c r="K63" s="20">
        <f t="shared" si="4"/>
        <v>12.355</v>
      </c>
      <c r="L63" s="20">
        <f t="shared" si="5"/>
        <v>12.355</v>
      </c>
      <c r="M63" s="20">
        <f t="shared" si="10"/>
        <v>12.355</v>
      </c>
      <c r="N63" s="20">
        <f t="shared" si="11"/>
        <v>12.355</v>
      </c>
    </row>
    <row r="64" spans="1:14" x14ac:dyDescent="0.25">
      <c r="A64" s="5">
        <v>52</v>
      </c>
      <c r="B64" s="6">
        <f t="shared" si="12"/>
        <v>2.0000000000000618E-2</v>
      </c>
      <c r="C64" s="7">
        <f t="shared" si="13"/>
        <v>0.13994400000000001</v>
      </c>
      <c r="D64" s="6">
        <f t="shared" si="6"/>
        <v>1.5815068598811846</v>
      </c>
      <c r="E64" s="7">
        <f t="shared" si="14"/>
        <v>0.1399426427888204</v>
      </c>
      <c r="F64" s="6">
        <f t="shared" si="7"/>
        <v>1.0463271394416402E-2</v>
      </c>
      <c r="G64" s="7">
        <f t="shared" si="15"/>
        <v>0.13994525947644998</v>
      </c>
      <c r="H64" s="6">
        <f t="shared" si="8"/>
        <v>1.5605902689547646</v>
      </c>
      <c r="I64" s="7">
        <f t="shared" si="16"/>
        <v>0.13994791864376621</v>
      </c>
      <c r="J64" s="5">
        <f t="shared" si="9"/>
        <v>90.015000000000001</v>
      </c>
      <c r="K64" s="18">
        <f t="shared" si="4"/>
        <v>12.350058000000001</v>
      </c>
      <c r="L64" s="18">
        <f t="shared" si="5"/>
        <v>12.3499382261134</v>
      </c>
      <c r="M64" s="18">
        <f t="shared" si="10"/>
        <v>12.350169148796711</v>
      </c>
      <c r="N64" s="18">
        <f t="shared" si="11"/>
        <v>12.350403820312367</v>
      </c>
    </row>
    <row r="65" spans="1:14" x14ac:dyDescent="0.25">
      <c r="A65" s="5">
        <v>53</v>
      </c>
      <c r="B65" s="6">
        <f t="shared" si="12"/>
        <v>4.0000000000000618E-2</v>
      </c>
      <c r="C65" s="7">
        <f t="shared" si="13"/>
        <v>0.13977600000000001</v>
      </c>
      <c r="D65" s="6">
        <f t="shared" si="6"/>
        <v>1.5922173929674723</v>
      </c>
      <c r="E65" s="7">
        <f t="shared" si="14"/>
        <v>0.13977057773498114</v>
      </c>
      <c r="F65" s="6">
        <f t="shared" si="7"/>
        <v>2.0926542788832481E-2</v>
      </c>
      <c r="G65" s="7">
        <f t="shared" si="15"/>
        <v>0.1397810319127496</v>
      </c>
      <c r="H65" s="6">
        <f t="shared" si="8"/>
        <v>1.5503831478209036</v>
      </c>
      <c r="I65" s="7">
        <f t="shared" si="16"/>
        <v>0.13979165829686735</v>
      </c>
      <c r="J65" s="5">
        <f t="shared" si="9"/>
        <v>91.78</v>
      </c>
      <c r="K65" s="18">
        <f t="shared" si="4"/>
        <v>12.335232000000001</v>
      </c>
      <c r="L65" s="18">
        <f t="shared" si="5"/>
        <v>12.334753485112085</v>
      </c>
      <c r="M65" s="18">
        <f t="shared" si="10"/>
        <v>12.335676066300152</v>
      </c>
      <c r="N65" s="18">
        <f t="shared" si="11"/>
        <v>12.336613844698544</v>
      </c>
    </row>
    <row r="66" spans="1:14" x14ac:dyDescent="0.25">
      <c r="A66" s="5">
        <v>54</v>
      </c>
      <c r="B66" s="6">
        <f t="shared" si="12"/>
        <v>6.0000000000000622E-2</v>
      </c>
      <c r="C66" s="7">
        <f t="shared" si="13"/>
        <v>0.13949600000000001</v>
      </c>
      <c r="D66" s="6">
        <f t="shared" si="6"/>
        <v>1.6029279260537601</v>
      </c>
      <c r="E66" s="7">
        <f t="shared" si="14"/>
        <v>0.13948382457682518</v>
      </c>
      <c r="F66" s="6">
        <f t="shared" si="7"/>
        <v>3.1389814183248557E-2</v>
      </c>
      <c r="G66" s="7">
        <f t="shared" si="15"/>
        <v>0.13950729932909367</v>
      </c>
      <c r="H66" s="6">
        <f t="shared" si="8"/>
        <v>1.5401738991021778</v>
      </c>
      <c r="I66" s="7">
        <f t="shared" si="16"/>
        <v>0.13953117009926208</v>
      </c>
      <c r="J66" s="5">
        <f t="shared" si="9"/>
        <v>93.545000000000002</v>
      </c>
      <c r="K66" s="18">
        <f t="shared" si="4"/>
        <v>12.310522000000001</v>
      </c>
      <c r="L66" s="18">
        <f t="shared" si="5"/>
        <v>12.309447518904822</v>
      </c>
      <c r="M66" s="18">
        <f t="shared" si="10"/>
        <v>12.311519165792516</v>
      </c>
      <c r="N66" s="18">
        <f t="shared" si="11"/>
        <v>12.313625761259878</v>
      </c>
    </row>
    <row r="67" spans="1:14" x14ac:dyDescent="0.25">
      <c r="A67" s="5">
        <v>55</v>
      </c>
      <c r="B67" s="6">
        <f t="shared" si="12"/>
        <v>8.0000000000000626E-2</v>
      </c>
      <c r="C67" s="7">
        <f t="shared" si="13"/>
        <v>0.13910400000000001</v>
      </c>
      <c r="D67" s="6">
        <f t="shared" si="6"/>
        <v>1.6136384591400479</v>
      </c>
      <c r="E67" s="7">
        <f t="shared" si="14"/>
        <v>0.13908241620907569</v>
      </c>
      <c r="F67" s="6">
        <f t="shared" si="7"/>
        <v>4.1853085577664643E-2</v>
      </c>
      <c r="G67" s="7">
        <f t="shared" si="15"/>
        <v>0.13912403175695209</v>
      </c>
      <c r="H67" s="6">
        <f t="shared" si="8"/>
        <v>1.5299614565100392</v>
      </c>
      <c r="I67" s="7">
        <f t="shared" si="16"/>
        <v>0.13916637253262287</v>
      </c>
      <c r="J67" s="5">
        <f t="shared" si="9"/>
        <v>95.31</v>
      </c>
      <c r="K67" s="18">
        <f t="shared" si="4"/>
        <v>12.275928</v>
      </c>
      <c r="L67" s="18">
        <f t="shared" si="5"/>
        <v>12.274023230450929</v>
      </c>
      <c r="M67" s="18">
        <f t="shared" si="10"/>
        <v>12.277695802551023</v>
      </c>
      <c r="N67" s="18">
        <f t="shared" si="11"/>
        <v>12.281432376003968</v>
      </c>
    </row>
    <row r="68" spans="1:14" x14ac:dyDescent="0.25">
      <c r="A68" s="5">
        <v>56</v>
      </c>
      <c r="B68" s="6">
        <f t="shared" si="12"/>
        <v>0.10000000000000063</v>
      </c>
      <c r="C68" s="7">
        <f t="shared" si="13"/>
        <v>0.1386</v>
      </c>
      <c r="D68" s="6">
        <f t="shared" si="6"/>
        <v>1.6243489922263357</v>
      </c>
      <c r="E68" s="7">
        <f t="shared" si="14"/>
        <v>0.13856639867906162</v>
      </c>
      <c r="F68" s="6">
        <f t="shared" si="7"/>
        <v>5.2316356972080723E-2</v>
      </c>
      <c r="G68" s="7">
        <f t="shared" si="15"/>
        <v>0.13863118723578982</v>
      </c>
      <c r="H68" s="6">
        <f t="shared" si="8"/>
        <v>1.5197447507533057</v>
      </c>
      <c r="I68" s="7">
        <f t="shared" si="16"/>
        <v>0.13869715129262283</v>
      </c>
      <c r="J68" s="5">
        <f t="shared" si="9"/>
        <v>97.075000000000003</v>
      </c>
      <c r="K68" s="18">
        <f t="shared" si="4"/>
        <v>12.231450000000001</v>
      </c>
      <c r="L68" s="18">
        <f t="shared" si="5"/>
        <v>12.228484683427189</v>
      </c>
      <c r="M68" s="18">
        <f t="shared" si="10"/>
        <v>12.234202273558452</v>
      </c>
      <c r="N68" s="18">
        <f t="shared" si="11"/>
        <v>12.240023601573965</v>
      </c>
    </row>
    <row r="69" spans="1:14" x14ac:dyDescent="0.25">
      <c r="A69" s="5">
        <v>57</v>
      </c>
      <c r="B69" s="6">
        <f t="shared" si="12"/>
        <v>0.12000000000000063</v>
      </c>
      <c r="C69" s="7">
        <f t="shared" si="13"/>
        <v>0.137984</v>
      </c>
      <c r="D69" s="6">
        <f t="shared" si="6"/>
        <v>1.6350595253126234</v>
      </c>
      <c r="E69" s="7">
        <f t="shared" si="14"/>
        <v>0.13793583118143582</v>
      </c>
      <c r="F69" s="6">
        <f t="shared" si="7"/>
        <v>6.2779628366496795E-2</v>
      </c>
      <c r="G69" s="7">
        <f t="shared" si="15"/>
        <v>0.13802871180847232</v>
      </c>
      <c r="H69" s="6">
        <f t="shared" si="8"/>
        <v>1.5095227085250862</v>
      </c>
      <c r="I69" s="7">
        <f t="shared" si="16"/>
        <v>0.13812335910948403</v>
      </c>
      <c r="J69" s="5">
        <f t="shared" si="9"/>
        <v>98.84</v>
      </c>
      <c r="K69" s="18">
        <f t="shared" si="4"/>
        <v>12.177087999999999</v>
      </c>
      <c r="L69" s="18">
        <f t="shared" si="5"/>
        <v>12.172837101761711</v>
      </c>
      <c r="M69" s="18">
        <f t="shared" si="10"/>
        <v>12.181033817097681</v>
      </c>
      <c r="N69" s="18">
        <f t="shared" si="11"/>
        <v>12.189386441411965</v>
      </c>
    </row>
    <row r="70" spans="1:14" x14ac:dyDescent="0.25">
      <c r="A70" s="5">
        <v>58</v>
      </c>
      <c r="B70" s="6">
        <f t="shared" si="12"/>
        <v>0.14000000000000062</v>
      </c>
      <c r="C70" s="7">
        <f t="shared" si="13"/>
        <v>0.13725599999999999</v>
      </c>
      <c r="D70" s="6">
        <f t="shared" si="6"/>
        <v>1.6457700583989112</v>
      </c>
      <c r="E70" s="7">
        <f t="shared" si="14"/>
        <v>0.13719078605138457</v>
      </c>
      <c r="F70" s="6">
        <f t="shared" si="7"/>
        <v>7.3242899760912875E-2</v>
      </c>
      <c r="G70" s="7">
        <f t="shared" si="15"/>
        <v>0.1373165395153596</v>
      </c>
      <c r="H70" s="6">
        <f t="shared" si="8"/>
        <v>1.4992942514791681</v>
      </c>
      <c r="I70" s="7">
        <f t="shared" si="16"/>
        <v>0.13744481551612664</v>
      </c>
      <c r="J70" s="5">
        <f t="shared" si="9"/>
        <v>100.60499999999999</v>
      </c>
      <c r="K70" s="18">
        <f t="shared" si="4"/>
        <v>12.112841999999999</v>
      </c>
      <c r="L70" s="18">
        <f t="shared" si="5"/>
        <v>12.107086869034688</v>
      </c>
      <c r="M70" s="18">
        <f t="shared" si="10"/>
        <v>12.118184612230484</v>
      </c>
      <c r="N70" s="18">
        <f t="shared" si="11"/>
        <v>12.129504969298177</v>
      </c>
    </row>
    <row r="71" spans="1:14" x14ac:dyDescent="0.25">
      <c r="A71" s="5">
        <v>59</v>
      </c>
      <c r="B71" s="6">
        <f t="shared" si="12"/>
        <v>0.16000000000000061</v>
      </c>
      <c r="C71" s="7">
        <f t="shared" si="13"/>
        <v>0.13641599999999998</v>
      </c>
      <c r="D71" s="6">
        <f t="shared" si="6"/>
        <v>1.656480591485199</v>
      </c>
      <c r="E71" s="7">
        <f t="shared" si="14"/>
        <v>0.13633134875632957</v>
      </c>
      <c r="F71" s="6">
        <f t="shared" si="7"/>
        <v>8.3706171155328954E-2</v>
      </c>
      <c r="G71" s="7">
        <f t="shared" si="15"/>
        <v>0.1364945923870825</v>
      </c>
      <c r="H71" s="6">
        <f t="shared" si="8"/>
        <v>1.4890582951931353</v>
      </c>
      <c r="I71" s="7">
        <f t="shared" si="16"/>
        <v>0.13666130656306708</v>
      </c>
      <c r="J71" s="5">
        <f t="shared" si="9"/>
        <v>102.36999999999999</v>
      </c>
      <c r="K71" s="18">
        <f t="shared" si="4"/>
        <v>12.038711999999999</v>
      </c>
      <c r="L71" s="18">
        <f t="shared" si="5"/>
        <v>12.031241527746085</v>
      </c>
      <c r="M71" s="18">
        <f t="shared" si="10"/>
        <v>12.045647778160031</v>
      </c>
      <c r="N71" s="18">
        <f t="shared" si="11"/>
        <v>12.06036030419067</v>
      </c>
    </row>
    <row r="72" spans="1:14" x14ac:dyDescent="0.25">
      <c r="A72" s="5">
        <v>60</v>
      </c>
      <c r="B72" s="6">
        <f t="shared" si="12"/>
        <v>0.1800000000000006</v>
      </c>
      <c r="C72" s="7">
        <f t="shared" si="13"/>
        <v>0.13546399999999997</v>
      </c>
      <c r="D72" s="6">
        <f t="shared" si="6"/>
        <v>1.6671911245714868</v>
      </c>
      <c r="E72" s="7">
        <f t="shared" si="14"/>
        <v>0.13535761788612366</v>
      </c>
      <c r="F72" s="6">
        <f t="shared" si="7"/>
        <v>9.4169442549745019E-2</v>
      </c>
      <c r="G72" s="7">
        <f t="shared" si="15"/>
        <v>0.13556278043600944</v>
      </c>
      <c r="H72" s="6">
        <f t="shared" si="8"/>
        <v>1.4788137481154104</v>
      </c>
      <c r="I72" s="7">
        <f t="shared" si="16"/>
        <v>0.13577258447900642</v>
      </c>
      <c r="J72" s="5">
        <f t="shared" si="9"/>
        <v>104.13499999999999</v>
      </c>
      <c r="K72" s="18">
        <f t="shared" si="4"/>
        <v>11.954697999999997</v>
      </c>
      <c r="L72" s="18">
        <f t="shared" si="5"/>
        <v>11.945309778450413</v>
      </c>
      <c r="M72" s="18">
        <f t="shared" si="10"/>
        <v>11.963415373477833</v>
      </c>
      <c r="N72" s="18">
        <f t="shared" si="11"/>
        <v>11.981930580272316</v>
      </c>
    </row>
    <row r="73" spans="1:14" x14ac:dyDescent="0.25">
      <c r="A73" s="5">
        <v>61</v>
      </c>
      <c r="B73" s="6">
        <f t="shared" si="12"/>
        <v>0.20000000000000059</v>
      </c>
      <c r="C73" s="7">
        <f t="shared" si="13"/>
        <v>0.13439999999999999</v>
      </c>
      <c r="D73" s="6">
        <f t="shared" si="6"/>
        <v>1.6779016576577743</v>
      </c>
      <c r="E73" s="7">
        <f t="shared" si="14"/>
        <v>0.13426970514174119</v>
      </c>
      <c r="F73" s="6">
        <f t="shared" si="7"/>
        <v>0.1046327139441611</v>
      </c>
      <c r="G73" s="7">
        <f t="shared" si="15"/>
        <v>0.13452100164639214</v>
      </c>
      <c r="H73" s="6">
        <f t="shared" si="8"/>
        <v>1.4685595104933344</v>
      </c>
      <c r="I73" s="7">
        <f t="shared" si="16"/>
        <v>0.13477836727584702</v>
      </c>
      <c r="J73" s="19">
        <f t="shared" si="9"/>
        <v>105.89999999999999</v>
      </c>
      <c r="K73" s="20">
        <f t="shared" si="4"/>
        <v>11.860799999999999</v>
      </c>
      <c r="L73" s="20">
        <f t="shared" si="5"/>
        <v>11.84930147875866</v>
      </c>
      <c r="M73" s="20">
        <f t="shared" si="10"/>
        <v>11.871478395294107</v>
      </c>
      <c r="N73" s="20">
        <f t="shared" si="11"/>
        <v>11.894190912093499</v>
      </c>
    </row>
    <row r="74" spans="1:14" x14ac:dyDescent="0.25">
      <c r="A74" s="5">
        <v>62</v>
      </c>
      <c r="B74" s="6">
        <f t="shared" si="12"/>
        <v>0.22000000000000058</v>
      </c>
      <c r="C74" s="7">
        <f t="shared" si="13"/>
        <v>0.13322399999999998</v>
      </c>
      <c r="D74" s="6">
        <f t="shared" si="6"/>
        <v>1.6886121907440621</v>
      </c>
      <c r="E74" s="7">
        <f t="shared" si="14"/>
        <v>0.13306773532246419</v>
      </c>
      <c r="F74" s="6">
        <f t="shared" si="7"/>
        <v>0.11509598533857716</v>
      </c>
      <c r="G74" s="7">
        <f t="shared" si="15"/>
        <v>0.13336914196319738</v>
      </c>
      <c r="H74" s="6">
        <f t="shared" si="8"/>
        <v>1.4582944732792962</v>
      </c>
      <c r="I74" s="7">
        <f t="shared" si="16"/>
        <v>0.13367833829665421</v>
      </c>
      <c r="J74" s="5">
        <f t="shared" si="9"/>
        <v>107.66499999999999</v>
      </c>
      <c r="K74" s="18">
        <f t="shared" si="4"/>
        <v>11.757017999999999</v>
      </c>
      <c r="L74" s="18">
        <f t="shared" si="5"/>
        <v>11.743227642207465</v>
      </c>
      <c r="M74" s="18">
        <f t="shared" si="10"/>
        <v>11.769826778252169</v>
      </c>
      <c r="N74" s="18">
        <f t="shared" si="11"/>
        <v>11.797113354679734</v>
      </c>
    </row>
    <row r="75" spans="1:14" x14ac:dyDescent="0.25">
      <c r="A75" s="5">
        <v>63</v>
      </c>
      <c r="B75" s="6">
        <f t="shared" si="12"/>
        <v>0.24000000000000057</v>
      </c>
      <c r="C75" s="7">
        <f t="shared" si="13"/>
        <v>0.13193599999999997</v>
      </c>
      <c r="D75" s="6">
        <f t="shared" si="6"/>
        <v>1.6993227238303499</v>
      </c>
      <c r="E75" s="7">
        <f t="shared" si="14"/>
        <v>0.13175184631156622</v>
      </c>
      <c r="F75" s="6">
        <f t="shared" si="7"/>
        <v>0.12555925673299323</v>
      </c>
      <c r="G75" s="7">
        <f t="shared" si="15"/>
        <v>0.13210707527962151</v>
      </c>
      <c r="H75" s="6">
        <f t="shared" si="8"/>
        <v>1.4480175170118077</v>
      </c>
      <c r="I75" s="7">
        <f t="shared" si="16"/>
        <v>0.13247214570485555</v>
      </c>
      <c r="J75" s="5">
        <f t="shared" si="9"/>
        <v>109.42999999999999</v>
      </c>
      <c r="K75" s="18">
        <f t="shared" si="4"/>
        <v>11.643351999999997</v>
      </c>
      <c r="L75" s="18">
        <f t="shared" si="5"/>
        <v>11.62710043699572</v>
      </c>
      <c r="M75" s="18">
        <f t="shared" si="10"/>
        <v>11.658449393426599</v>
      </c>
      <c r="N75" s="18">
        <f t="shared" si="11"/>
        <v>11.690666858453502</v>
      </c>
    </row>
    <row r="76" spans="1:14" x14ac:dyDescent="0.25">
      <c r="A76" s="5">
        <v>64</v>
      </c>
      <c r="B76" s="6">
        <f t="shared" si="12"/>
        <v>0.26000000000000056</v>
      </c>
      <c r="C76" s="7">
        <f t="shared" si="13"/>
        <v>0.13053599999999996</v>
      </c>
      <c r="D76" s="6">
        <f t="shared" si="6"/>
        <v>1.7100332569166377</v>
      </c>
      <c r="E76" s="7">
        <f t="shared" si="14"/>
        <v>0.13032218906049509</v>
      </c>
      <c r="F76" s="6">
        <f t="shared" si="7"/>
        <v>0.13602252812740931</v>
      </c>
      <c r="G76" s="7">
        <f t="shared" si="15"/>
        <v>0.13073466342328233</v>
      </c>
      <c r="H76" s="6">
        <f t="shared" si="8"/>
        <v>1.437727510668289</v>
      </c>
      <c r="I76" s="7">
        <f t="shared" si="16"/>
        <v>0.13115940191272968</v>
      </c>
      <c r="J76" s="5">
        <f t="shared" si="9"/>
        <v>111.19500000000001</v>
      </c>
      <c r="K76" s="18">
        <f t="shared" si="4"/>
        <v>11.519801999999997</v>
      </c>
      <c r="L76" s="18">
        <f t="shared" si="5"/>
        <v>11.500933184588691</v>
      </c>
      <c r="M76" s="18">
        <f t="shared" si="10"/>
        <v>11.537334047104665</v>
      </c>
      <c r="N76" s="18">
        <f t="shared" si="11"/>
        <v>11.574817218798394</v>
      </c>
    </row>
    <row r="77" spans="1:14" x14ac:dyDescent="0.25">
      <c r="A77" s="5">
        <v>65</v>
      </c>
      <c r="B77" s="6">
        <f t="shared" si="12"/>
        <v>0.28000000000000058</v>
      </c>
      <c r="C77" s="7">
        <f t="shared" ref="C77:C108" si="17">C$6-B77*B77*C$6</f>
        <v>0.12902399999999997</v>
      </c>
      <c r="D77" s="6">
        <f t="shared" si="6"/>
        <v>1.7207437900029254</v>
      </c>
      <c r="E77" s="7">
        <f t="shared" ref="E77:E108" si="18">SIN(D77)-(1-C$6)</f>
        <v>0.12877892757155629</v>
      </c>
      <c r="F77" s="6">
        <f t="shared" si="7"/>
        <v>0.14648579952182539</v>
      </c>
      <c r="G77" s="7">
        <f t="shared" ref="G77:G108" si="19">-COSH(F77)+1+C$6</f>
        <v>0.12925175614109274</v>
      </c>
      <c r="H77" s="6">
        <f t="shared" si="8"/>
        <v>1.4274233104861691</v>
      </c>
      <c r="I77" s="7">
        <f t="shared" ref="I77:I108" si="20">SIN(H77)-1+C$6</f>
        <v>0.12973968294698579</v>
      </c>
      <c r="J77" s="5">
        <f t="shared" si="9"/>
        <v>112.96000000000001</v>
      </c>
      <c r="K77" s="18">
        <f t="shared" si="4"/>
        <v>11.386367999999997</v>
      </c>
      <c r="L77" s="18">
        <f t="shared" si="5"/>
        <v>11.364740358189843</v>
      </c>
      <c r="M77" s="18">
        <f t="shared" si="10"/>
        <v>11.406467479451434</v>
      </c>
      <c r="N77" s="18">
        <f t="shared" si="11"/>
        <v>11.449527020071496</v>
      </c>
    </row>
    <row r="78" spans="1:14" x14ac:dyDescent="0.25">
      <c r="A78" s="5">
        <v>66</v>
      </c>
      <c r="B78" s="6">
        <f t="shared" si="12"/>
        <v>0.3000000000000006</v>
      </c>
      <c r="C78" s="7">
        <f t="shared" si="17"/>
        <v>0.12739999999999996</v>
      </c>
      <c r="D78" s="6">
        <f t="shared" ref="D78:D113" si="21">PI()/2+B78*E$9</f>
        <v>1.7314543230892132</v>
      </c>
      <c r="E78" s="7">
        <f t="shared" si="18"/>
        <v>0.12712223887910035</v>
      </c>
      <c r="F78" s="6">
        <f t="shared" ref="F78:F113" si="22">B78*G$8</f>
        <v>0.1569490709162415</v>
      </c>
      <c r="G78" s="7">
        <f t="shared" si="19"/>
        <v>0.12765819108281062</v>
      </c>
      <c r="H78" s="6">
        <f t="shared" ref="H78:H113" si="23">ACOS(B78*I$10)</f>
        <v>1.4171037587487452</v>
      </c>
      <c r="I78" s="7">
        <f t="shared" si="20"/>
        <v>0.12821252774896552</v>
      </c>
      <c r="J78" s="5">
        <f t="shared" ref="J78:J113" si="24">(A78-1)/100*E$3</f>
        <v>114.72500000000001</v>
      </c>
      <c r="K78" s="18">
        <f t="shared" ref="K78:K113" si="25">C78*E$3*0.5</f>
        <v>11.243049999999997</v>
      </c>
      <c r="L78" s="18">
        <f t="shared" ref="L78:L113" si="26">E78*E$3*0.5</f>
        <v>11.218537581080605</v>
      </c>
      <c r="M78" s="18">
        <f t="shared" ref="M78:M113" si="27">G78*E$3*0.5</f>
        <v>11.265835363058038</v>
      </c>
      <c r="N78" s="18">
        <f t="shared" ref="N78:N113" si="28">I78*E$3*0.5</f>
        <v>11.314755573846208</v>
      </c>
    </row>
    <row r="79" spans="1:14" x14ac:dyDescent="0.25">
      <c r="A79" s="5">
        <v>67</v>
      </c>
      <c r="B79" s="6">
        <f t="shared" ref="B79:B113" si="29">B78+1/50</f>
        <v>0.32000000000000062</v>
      </c>
      <c r="C79" s="7">
        <f t="shared" si="17"/>
        <v>0.12566399999999994</v>
      </c>
      <c r="D79" s="6">
        <f t="shared" si="21"/>
        <v>1.742164856175501</v>
      </c>
      <c r="E79" s="7">
        <f t="shared" si="18"/>
        <v>0.12535231302921346</v>
      </c>
      <c r="F79" s="6">
        <f t="shared" si="22"/>
        <v>0.16741234231065757</v>
      </c>
      <c r="G79" s="7">
        <f t="shared" si="19"/>
        <v>0.12595379378326499</v>
      </c>
      <c r="H79" s="6">
        <f t="shared" si="23"/>
        <v>1.4067676825320359</v>
      </c>
      <c r="I79" s="7">
        <f t="shared" si="20"/>
        <v>0.12657743740671468</v>
      </c>
      <c r="J79" s="5">
        <f t="shared" si="24"/>
        <v>116.49000000000001</v>
      </c>
      <c r="K79" s="18">
        <f t="shared" si="25"/>
        <v>11.089847999999995</v>
      </c>
      <c r="L79" s="18">
        <f t="shared" si="26"/>
        <v>11.062341624828088</v>
      </c>
      <c r="M79" s="18">
        <f t="shared" si="27"/>
        <v>11.115422301373135</v>
      </c>
      <c r="N79" s="18">
        <f t="shared" si="28"/>
        <v>11.17045885114257</v>
      </c>
    </row>
    <row r="80" spans="1:14" x14ac:dyDescent="0.25">
      <c r="A80" s="5">
        <v>68</v>
      </c>
      <c r="B80" s="6">
        <f t="shared" si="29"/>
        <v>0.34000000000000064</v>
      </c>
      <c r="C80" s="7">
        <f t="shared" si="17"/>
        <v>0.12381599999999995</v>
      </c>
      <c r="D80" s="6">
        <f t="shared" si="21"/>
        <v>1.7528753892617888</v>
      </c>
      <c r="E80" s="7">
        <f t="shared" si="18"/>
        <v>0.12346935305791729</v>
      </c>
      <c r="F80" s="6">
        <f t="shared" si="22"/>
        <v>0.17787561370507365</v>
      </c>
      <c r="G80" s="7">
        <f t="shared" si="19"/>
        <v>0.12413837764325464</v>
      </c>
      <c r="H80" s="6">
        <f t="shared" si="23"/>
        <v>1.3964138924086553</v>
      </c>
      <c r="I80" s="7">
        <f t="shared" si="20"/>
        <v>0.12483387431586646</v>
      </c>
      <c r="J80" s="5">
        <f t="shared" si="24"/>
        <v>118.25500000000001</v>
      </c>
      <c r="K80" s="18">
        <f t="shared" si="25"/>
        <v>10.926761999999997</v>
      </c>
      <c r="L80" s="18">
        <f t="shared" si="26"/>
        <v>10.8961704073612</v>
      </c>
      <c r="M80" s="18">
        <f t="shared" si="27"/>
        <v>10.955211827017221</v>
      </c>
      <c r="N80" s="18">
        <f t="shared" si="28"/>
        <v>11.016589408375214</v>
      </c>
    </row>
    <row r="81" spans="1:14" x14ac:dyDescent="0.25">
      <c r="A81" s="5">
        <v>69</v>
      </c>
      <c r="B81" s="6">
        <f t="shared" si="29"/>
        <v>0.36000000000000065</v>
      </c>
      <c r="C81" s="7">
        <f t="shared" si="17"/>
        <v>0.12185599999999995</v>
      </c>
      <c r="D81" s="6">
        <f t="shared" si="21"/>
        <v>1.7635859223480765</v>
      </c>
      <c r="E81" s="7">
        <f t="shared" si="18"/>
        <v>0.12147357496787703</v>
      </c>
      <c r="F81" s="6">
        <f t="shared" si="22"/>
        <v>0.18833888509948976</v>
      </c>
      <c r="G81" s="7">
        <f t="shared" si="19"/>
        <v>0.1222117439091196</v>
      </c>
      <c r="H81" s="6">
        <f t="shared" si="23"/>
        <v>1.3860411811044897</v>
      </c>
      <c r="I81" s="7">
        <f t="shared" si="20"/>
        <v>0.12298126126595099</v>
      </c>
      <c r="J81" s="5">
        <f t="shared" si="24"/>
        <v>120.02000000000001</v>
      </c>
      <c r="K81" s="18">
        <f t="shared" si="25"/>
        <v>10.753791999999995</v>
      </c>
      <c r="L81" s="18">
        <f t="shared" si="26"/>
        <v>10.720042990915148</v>
      </c>
      <c r="M81" s="18">
        <f t="shared" si="27"/>
        <v>10.785186399979805</v>
      </c>
      <c r="N81" s="18">
        <f t="shared" si="28"/>
        <v>10.853096306720175</v>
      </c>
    </row>
    <row r="82" spans="1:14" x14ac:dyDescent="0.25">
      <c r="A82" s="5">
        <v>70</v>
      </c>
      <c r="B82" s="6">
        <f t="shared" si="29"/>
        <v>0.38000000000000067</v>
      </c>
      <c r="C82" s="7">
        <f t="shared" si="17"/>
        <v>0.11978399999999995</v>
      </c>
      <c r="D82" s="6">
        <f t="shared" si="21"/>
        <v>1.7742964554343643</v>
      </c>
      <c r="E82" s="7">
        <f t="shared" si="18"/>
        <v>0.11936520770362369</v>
      </c>
      <c r="F82" s="6">
        <f t="shared" si="22"/>
        <v>0.19880215649390584</v>
      </c>
      <c r="G82" s="7">
        <f t="shared" si="19"/>
        <v>0.12017368165098163</v>
      </c>
      <c r="H82" s="6">
        <f t="shared" si="23"/>
        <v>1.3756483221036755</v>
      </c>
      <c r="I82" s="7">
        <f t="shared" si="20"/>
        <v>0.12101898044839066</v>
      </c>
      <c r="J82" s="5">
        <f t="shared" si="24"/>
        <v>121.785</v>
      </c>
      <c r="K82" s="18">
        <f t="shared" si="25"/>
        <v>10.570937999999995</v>
      </c>
      <c r="L82" s="18">
        <f t="shared" si="26"/>
        <v>10.533979579844791</v>
      </c>
      <c r="M82" s="18">
        <f t="shared" si="27"/>
        <v>10.605327405699128</v>
      </c>
      <c r="N82" s="18">
        <f t="shared" si="28"/>
        <v>10.679925024570476</v>
      </c>
    </row>
    <row r="83" spans="1:14" x14ac:dyDescent="0.25">
      <c r="A83" s="5">
        <v>71</v>
      </c>
      <c r="B83" s="6">
        <f t="shared" si="29"/>
        <v>0.40000000000000069</v>
      </c>
      <c r="C83" s="7">
        <f t="shared" si="17"/>
        <v>0.11759999999999993</v>
      </c>
      <c r="D83" s="6">
        <f t="shared" si="21"/>
        <v>1.7850069885206521</v>
      </c>
      <c r="E83" s="7">
        <f t="shared" si="18"/>
        <v>0.11714449312528996</v>
      </c>
      <c r="F83" s="6">
        <f t="shared" si="22"/>
        <v>0.20926542788832192</v>
      </c>
      <c r="G83" s="7">
        <f t="shared" si="19"/>
        <v>0.11802396773965007</v>
      </c>
      <c r="H83" s="6">
        <f t="shared" si="23"/>
        <v>1.3652340681970931</v>
      </c>
      <c r="I83" s="7">
        <f t="shared" si="20"/>
        <v>0.11894637238206252</v>
      </c>
      <c r="J83" s="19">
        <f t="shared" si="24"/>
        <v>123.55</v>
      </c>
      <c r="K83" s="20">
        <f t="shared" si="25"/>
        <v>10.378199999999994</v>
      </c>
      <c r="L83" s="20">
        <f t="shared" si="26"/>
        <v>10.338001518306839</v>
      </c>
      <c r="M83" s="20">
        <f t="shared" si="27"/>
        <v>10.415615153024119</v>
      </c>
      <c r="N83" s="20">
        <f t="shared" si="28"/>
        <v>10.497017362717017</v>
      </c>
    </row>
    <row r="84" spans="1:14" x14ac:dyDescent="0.25">
      <c r="A84" s="5">
        <v>72</v>
      </c>
      <c r="B84" s="6">
        <f t="shared" si="29"/>
        <v>0.42000000000000071</v>
      </c>
      <c r="C84" s="7">
        <f t="shared" si="17"/>
        <v>0.11530399999999993</v>
      </c>
      <c r="D84" s="6">
        <f t="shared" si="21"/>
        <v>1.7957175216069399</v>
      </c>
      <c r="E84" s="7">
        <f t="shared" si="18"/>
        <v>0.114811685980866</v>
      </c>
      <c r="F84" s="6">
        <f t="shared" si="22"/>
        <v>0.219728699282738</v>
      </c>
      <c r="G84" s="7">
        <f t="shared" si="19"/>
        <v>0.11576236682219554</v>
      </c>
      <c r="H84" s="6">
        <f t="shared" si="23"/>
        <v>1.3547971499692362</v>
      </c>
      <c r="I84" s="7">
        <f t="shared" si="20"/>
        <v>0.11676273475189447</v>
      </c>
      <c r="J84" s="5">
        <f t="shared" si="24"/>
        <v>125.315</v>
      </c>
      <c r="K84" s="18">
        <f t="shared" si="25"/>
        <v>10.175577999999994</v>
      </c>
      <c r="L84" s="18">
        <f t="shared" si="26"/>
        <v>10.132131287811424</v>
      </c>
      <c r="M84" s="18">
        <f t="shared" si="27"/>
        <v>10.216028872058756</v>
      </c>
      <c r="N84" s="18">
        <f t="shared" si="28"/>
        <v>10.304311341854687</v>
      </c>
    </row>
    <row r="85" spans="1:14" x14ac:dyDescent="0.25">
      <c r="A85" s="5">
        <v>73</v>
      </c>
      <c r="B85" s="6">
        <f t="shared" si="29"/>
        <v>0.44000000000000072</v>
      </c>
      <c r="C85" s="7">
        <f t="shared" si="17"/>
        <v>0.11289599999999993</v>
      </c>
      <c r="D85" s="6">
        <f t="shared" si="21"/>
        <v>1.8064280546932276</v>
      </c>
      <c r="E85" s="7">
        <f t="shared" si="18"/>
        <v>0.11236705387697576</v>
      </c>
      <c r="F85" s="6">
        <f t="shared" si="22"/>
        <v>0.23019197067715411</v>
      </c>
      <c r="G85" s="7">
        <f t="shared" si="19"/>
        <v>0.11338863129618104</v>
      </c>
      <c r="H85" s="6">
        <f t="shared" si="23"/>
        <v>1.3443362742179525</v>
      </c>
      <c r="I85" s="7">
        <f t="shared" si="20"/>
        <v>0.11446732115551206</v>
      </c>
      <c r="J85" s="5">
        <f t="shared" si="24"/>
        <v>127.08</v>
      </c>
      <c r="K85" s="18">
        <f t="shared" si="25"/>
        <v>9.9630719999999933</v>
      </c>
      <c r="L85" s="18">
        <f t="shared" si="26"/>
        <v>9.9163925046431114</v>
      </c>
      <c r="M85" s="18">
        <f t="shared" si="27"/>
        <v>10.006546711887976</v>
      </c>
      <c r="N85" s="18">
        <f t="shared" si="28"/>
        <v>10.101741091973938</v>
      </c>
    </row>
    <row r="86" spans="1:14" x14ac:dyDescent="0.25">
      <c r="A86" s="5">
        <v>74</v>
      </c>
      <c r="B86" s="6">
        <f t="shared" si="29"/>
        <v>0.46000000000000074</v>
      </c>
      <c r="C86" s="7">
        <f t="shared" si="17"/>
        <v>0.11037599999999992</v>
      </c>
      <c r="D86" s="6">
        <f t="shared" si="21"/>
        <v>1.8171385877795152</v>
      </c>
      <c r="E86" s="7">
        <f t="shared" si="18"/>
        <v>0.10981087724817895</v>
      </c>
      <c r="F86" s="6">
        <f t="shared" si="22"/>
        <v>0.24065524207157019</v>
      </c>
      <c r="G86" s="7">
        <f t="shared" si="19"/>
        <v>0.11090250128255608</v>
      </c>
      <c r="H86" s="6">
        <f t="shared" si="23"/>
        <v>1.3338501223011372</v>
      </c>
      <c r="I86" s="7">
        <f t="shared" si="20"/>
        <v>0.11205933975246585</v>
      </c>
      <c r="J86" s="5">
        <f t="shared" si="24"/>
        <v>128.845</v>
      </c>
      <c r="K86" s="18">
        <f t="shared" si="25"/>
        <v>9.7406819999999925</v>
      </c>
      <c r="L86" s="18">
        <f t="shared" si="26"/>
        <v>9.6908099171517925</v>
      </c>
      <c r="M86" s="18">
        <f t="shared" si="27"/>
        <v>9.7871457381855738</v>
      </c>
      <c r="N86" s="18">
        <f t="shared" si="28"/>
        <v>9.8892367331551103</v>
      </c>
    </row>
    <row r="87" spans="1:14" x14ac:dyDescent="0.25">
      <c r="A87" s="5">
        <v>75</v>
      </c>
      <c r="B87" s="6">
        <f t="shared" si="29"/>
        <v>0.48000000000000076</v>
      </c>
      <c r="C87" s="7">
        <f t="shared" si="17"/>
        <v>0.10774399999999991</v>
      </c>
      <c r="D87" s="6">
        <f t="shared" si="21"/>
        <v>1.8278491208658032</v>
      </c>
      <c r="E87" s="7">
        <f t="shared" si="18"/>
        <v>0.10714344932480102</v>
      </c>
      <c r="F87" s="6">
        <f t="shared" si="22"/>
        <v>0.25111851346598629</v>
      </c>
      <c r="G87" s="7">
        <f t="shared" si="19"/>
        <v>0.10830370459720295</v>
      </c>
      <c r="H87" s="6">
        <f t="shared" si="23"/>
        <v>1.3233373484039925</v>
      </c>
      <c r="I87" s="7">
        <f t="shared" si="20"/>
        <v>0.10953795181003612</v>
      </c>
      <c r="J87" s="5">
        <f t="shared" si="24"/>
        <v>130.60999999999999</v>
      </c>
      <c r="K87" s="18">
        <f t="shared" si="25"/>
        <v>9.5084079999999922</v>
      </c>
      <c r="L87" s="18">
        <f t="shared" si="26"/>
        <v>9.4554094029136895</v>
      </c>
      <c r="M87" s="18">
        <f t="shared" si="27"/>
        <v>9.5578019307031603</v>
      </c>
      <c r="N87" s="18">
        <f t="shared" si="28"/>
        <v>9.6667242472356865</v>
      </c>
    </row>
    <row r="88" spans="1:14" x14ac:dyDescent="0.25">
      <c r="A88" s="5">
        <v>76</v>
      </c>
      <c r="B88" s="6">
        <f t="shared" si="29"/>
        <v>0.50000000000000078</v>
      </c>
      <c r="C88" s="7">
        <f t="shared" si="17"/>
        <v>0.1049999999999999</v>
      </c>
      <c r="D88" s="6">
        <f t="shared" si="21"/>
        <v>1.8385596539520908</v>
      </c>
      <c r="E88" s="7">
        <f t="shared" si="18"/>
        <v>0.10436507609929546</v>
      </c>
      <c r="F88" s="6">
        <f t="shared" si="22"/>
        <v>0.26158178486040234</v>
      </c>
      <c r="G88" s="7">
        <f t="shared" si="19"/>
        <v>0.10559195672113997</v>
      </c>
      <c r="H88" s="6">
        <f t="shared" si="23"/>
        <v>1.3127965777199664</v>
      </c>
      <c r="I88" s="7">
        <f t="shared" si="20"/>
        <v>0.10690227013902487</v>
      </c>
      <c r="J88" s="5">
        <f t="shared" si="24"/>
        <v>132.375</v>
      </c>
      <c r="K88" s="18">
        <f t="shared" si="25"/>
        <v>9.2662499999999905</v>
      </c>
      <c r="L88" s="18">
        <f t="shared" si="26"/>
        <v>9.2102179657628245</v>
      </c>
      <c r="M88" s="18">
        <f t="shared" si="27"/>
        <v>9.3184901806406017</v>
      </c>
      <c r="N88" s="18">
        <f t="shared" si="28"/>
        <v>9.4341253397689453</v>
      </c>
    </row>
    <row r="89" spans="1:14" x14ac:dyDescent="0.25">
      <c r="A89" s="5">
        <v>77</v>
      </c>
      <c r="B89" s="6">
        <f t="shared" si="29"/>
        <v>0.52000000000000079</v>
      </c>
      <c r="C89" s="7">
        <f t="shared" si="17"/>
        <v>0.1021439999999999</v>
      </c>
      <c r="D89" s="6">
        <f t="shared" si="21"/>
        <v>1.8492701870383785</v>
      </c>
      <c r="E89" s="7">
        <f t="shared" si="18"/>
        <v>0.10147607629114175</v>
      </c>
      <c r="F89" s="6">
        <f t="shared" si="22"/>
        <v>0.27204505625481845</v>
      </c>
      <c r="G89" s="7">
        <f t="shared" si="19"/>
        <v>0.10276696076936964</v>
      </c>
      <c r="H89" s="6">
        <f t="shared" si="23"/>
        <v>1.3022264045379062</v>
      </c>
      <c r="I89" s="7">
        <f t="shared" si="20"/>
        <v>0.10415135741230985</v>
      </c>
      <c r="J89" s="5">
        <f t="shared" si="24"/>
        <v>134.14000000000001</v>
      </c>
      <c r="K89" s="18">
        <f t="shared" si="25"/>
        <v>9.0142079999999911</v>
      </c>
      <c r="L89" s="18">
        <f t="shared" si="26"/>
        <v>8.9552637326932594</v>
      </c>
      <c r="M89" s="18">
        <f t="shared" si="27"/>
        <v>9.0691842878968707</v>
      </c>
      <c r="N89" s="18">
        <f t="shared" si="28"/>
        <v>9.1913572916363453</v>
      </c>
    </row>
    <row r="90" spans="1:14" x14ac:dyDescent="0.25">
      <c r="A90" s="5">
        <v>78</v>
      </c>
      <c r="B90" s="6">
        <f t="shared" si="29"/>
        <v>0.54000000000000081</v>
      </c>
      <c r="C90" s="7">
        <f t="shared" si="17"/>
        <v>9.9175999999999889E-2</v>
      </c>
      <c r="D90" s="6">
        <f t="shared" si="21"/>
        <v>1.8599807201246663</v>
      </c>
      <c r="E90" s="7">
        <f t="shared" si="18"/>
        <v>9.8476781310284256E-2</v>
      </c>
      <c r="F90" s="6">
        <f t="shared" si="22"/>
        <v>0.28250832764923456</v>
      </c>
      <c r="G90" s="7">
        <f t="shared" si="19"/>
        <v>9.9828407458377399E-2</v>
      </c>
      <c r="H90" s="6">
        <f t="shared" si="23"/>
        <v>1.291625390227344</v>
      </c>
      <c r="I90" s="7">
        <f t="shared" si="20"/>
        <v>0.10128422435822793</v>
      </c>
      <c r="J90" s="5">
        <f t="shared" si="24"/>
        <v>135.905</v>
      </c>
      <c r="K90" s="18">
        <f t="shared" si="25"/>
        <v>8.7522819999999903</v>
      </c>
      <c r="L90" s="18">
        <f t="shared" si="26"/>
        <v>8.690575950632585</v>
      </c>
      <c r="M90" s="18">
        <f t="shared" si="27"/>
        <v>8.8098569582018058</v>
      </c>
      <c r="N90" s="18">
        <f t="shared" si="28"/>
        <v>8.9383327996136153</v>
      </c>
    </row>
    <row r="91" spans="1:14" x14ac:dyDescent="0.25">
      <c r="A91" s="5">
        <v>79</v>
      </c>
      <c r="B91" s="6">
        <f t="shared" si="29"/>
        <v>0.56000000000000083</v>
      </c>
      <c r="C91" s="7">
        <f t="shared" si="17"/>
        <v>9.6095999999999876E-2</v>
      </c>
      <c r="D91" s="6">
        <f t="shared" si="21"/>
        <v>1.8706912532109541</v>
      </c>
      <c r="E91" s="7">
        <f t="shared" si="18"/>
        <v>9.5367535219114008E-2</v>
      </c>
      <c r="F91" s="6">
        <f t="shared" si="22"/>
        <v>0.29297159904365061</v>
      </c>
      <c r="G91" s="7">
        <f t="shared" si="19"/>
        <v>9.677597507226976E-2</v>
      </c>
      <c r="H91" s="6">
        <f t="shared" si="23"/>
        <v>1.2809920611131209</v>
      </c>
      <c r="I91" s="7">
        <f t="shared" si="20"/>
        <v>9.8299827820082508E-2</v>
      </c>
      <c r="J91" s="5">
        <f t="shared" si="24"/>
        <v>137.67000000000002</v>
      </c>
      <c r="K91" s="18">
        <f t="shared" si="25"/>
        <v>8.4804719999999882</v>
      </c>
      <c r="L91" s="18">
        <f t="shared" si="26"/>
        <v>8.4161849830868114</v>
      </c>
      <c r="M91" s="18">
        <f t="shared" si="27"/>
        <v>8.5404798001278071</v>
      </c>
      <c r="N91" s="18">
        <f t="shared" si="28"/>
        <v>8.6749598051222812</v>
      </c>
    </row>
    <row r="92" spans="1:14" x14ac:dyDescent="0.25">
      <c r="A92" s="5">
        <v>80</v>
      </c>
      <c r="B92" s="6">
        <f t="shared" si="29"/>
        <v>0.58000000000000085</v>
      </c>
      <c r="C92" s="7">
        <f t="shared" si="17"/>
        <v>9.2903999999999876E-2</v>
      </c>
      <c r="D92" s="6">
        <f t="shared" si="21"/>
        <v>1.8814017862972419</v>
      </c>
      <c r="E92" s="7">
        <f t="shared" si="18"/>
        <v>9.2148694693000466E-2</v>
      </c>
      <c r="F92" s="6">
        <f t="shared" si="22"/>
        <v>0.30343487043806672</v>
      </c>
      <c r="G92" s="7">
        <f t="shared" si="19"/>
        <v>9.3609329427552956E-2</v>
      </c>
      <c r="H92" s="6">
        <f t="shared" si="23"/>
        <v>1.2703249062297899</v>
      </c>
      <c r="I92" s="7">
        <f t="shared" si="20"/>
        <v>9.5197068672218887E-2</v>
      </c>
      <c r="J92" s="5">
        <f t="shared" si="24"/>
        <v>139.435</v>
      </c>
      <c r="K92" s="18">
        <f t="shared" si="25"/>
        <v>8.1987779999999884</v>
      </c>
      <c r="L92" s="18">
        <f t="shared" si="26"/>
        <v>8.1321223066572905</v>
      </c>
      <c r="M92" s="18">
        <f t="shared" si="27"/>
        <v>8.2610233219815488</v>
      </c>
      <c r="N92" s="18">
        <f t="shared" si="28"/>
        <v>8.4011413103233163</v>
      </c>
    </row>
    <row r="93" spans="1:14" x14ac:dyDescent="0.25">
      <c r="A93" s="5">
        <v>81</v>
      </c>
      <c r="B93" s="6">
        <f t="shared" si="29"/>
        <v>0.60000000000000087</v>
      </c>
      <c r="C93" s="7">
        <f t="shared" si="17"/>
        <v>8.959999999999986E-2</v>
      </c>
      <c r="D93" s="6">
        <f t="shared" si="21"/>
        <v>1.8921123193835296</v>
      </c>
      <c r="E93" s="7">
        <f t="shared" si="18"/>
        <v>8.882062897937526E-2</v>
      </c>
      <c r="F93" s="6">
        <f t="shared" si="22"/>
        <v>0.31389814183248282</v>
      </c>
      <c r="G93" s="7">
        <f t="shared" si="19"/>
        <v>9.0328123836545759E-2</v>
      </c>
      <c r="H93" s="6">
        <f t="shared" si="23"/>
        <v>1.2596223749453661</v>
      </c>
      <c r="I93" s="7">
        <f t="shared" si="20"/>
        <v>9.1974789582160987E-2</v>
      </c>
      <c r="J93" s="19">
        <f t="shared" si="24"/>
        <v>141.20000000000002</v>
      </c>
      <c r="K93" s="20">
        <f t="shared" si="25"/>
        <v>7.907199999999988</v>
      </c>
      <c r="L93" s="20">
        <f t="shared" si="26"/>
        <v>7.8384205074298663</v>
      </c>
      <c r="M93" s="20">
        <f t="shared" si="27"/>
        <v>7.9714569285751633</v>
      </c>
      <c r="N93" s="20">
        <f t="shared" si="28"/>
        <v>8.1167751806257069</v>
      </c>
    </row>
    <row r="94" spans="1:14" x14ac:dyDescent="0.25">
      <c r="A94" s="5">
        <v>82</v>
      </c>
      <c r="B94" s="6">
        <f t="shared" si="29"/>
        <v>0.62000000000000088</v>
      </c>
      <c r="C94" s="7">
        <f t="shared" si="17"/>
        <v>8.6183999999999858E-2</v>
      </c>
      <c r="D94" s="6">
        <f t="shared" si="21"/>
        <v>1.9028228524698174</v>
      </c>
      <c r="E94" s="7">
        <f t="shared" si="18"/>
        <v>8.5383719855374185E-2</v>
      </c>
      <c r="F94" s="6">
        <f t="shared" si="22"/>
        <v>0.32436141322689888</v>
      </c>
      <c r="G94" s="7">
        <f t="shared" si="19"/>
        <v>8.6931999069424504E-2</v>
      </c>
      <c r="H94" s="6">
        <f t="shared" si="23"/>
        <v>1.2488828744430303</v>
      </c>
      <c r="I94" s="7">
        <f t="shared" si="20"/>
        <v>8.8631772607263959E-2</v>
      </c>
      <c r="J94" s="5">
        <f t="shared" si="24"/>
        <v>142.965</v>
      </c>
      <c r="K94" s="18">
        <f t="shared" si="25"/>
        <v>7.6057379999999872</v>
      </c>
      <c r="L94" s="18">
        <f t="shared" si="26"/>
        <v>7.5351132772367722</v>
      </c>
      <c r="M94" s="18">
        <f t="shared" si="27"/>
        <v>7.6717489178767124</v>
      </c>
      <c r="N94" s="18">
        <f t="shared" si="28"/>
        <v>7.8217539325910446</v>
      </c>
    </row>
    <row r="95" spans="1:14" x14ac:dyDescent="0.25">
      <c r="A95" s="5">
        <v>83</v>
      </c>
      <c r="B95" s="6">
        <f t="shared" si="29"/>
        <v>0.6400000000000009</v>
      </c>
      <c r="C95" s="7">
        <f t="shared" si="17"/>
        <v>8.2655999999999841E-2</v>
      </c>
      <c r="D95" s="6">
        <f t="shared" si="21"/>
        <v>1.9135333855561052</v>
      </c>
      <c r="E95" s="7">
        <f t="shared" si="18"/>
        <v>8.183836158404223E-2</v>
      </c>
      <c r="F95" s="6">
        <f t="shared" si="22"/>
        <v>0.33482468462131498</v>
      </c>
      <c r="G95" s="7">
        <f t="shared" si="19"/>
        <v>8.3420583314893659E-2</v>
      </c>
      <c r="H95" s="6">
        <f t="shared" si="23"/>
        <v>1.2381047670483207</v>
      </c>
      <c r="I95" s="7">
        <f t="shared" si="20"/>
        <v>8.516673661317542E-2</v>
      </c>
      <c r="J95" s="5">
        <f t="shared" si="24"/>
        <v>144.72999999999999</v>
      </c>
      <c r="K95" s="18">
        <f t="shared" si="25"/>
        <v>7.294391999999986</v>
      </c>
      <c r="L95" s="18">
        <f t="shared" si="26"/>
        <v>7.2222354097917272</v>
      </c>
      <c r="M95" s="18">
        <f t="shared" si="27"/>
        <v>7.3618664775393654</v>
      </c>
      <c r="N95" s="18">
        <f t="shared" si="28"/>
        <v>7.5159645061127307</v>
      </c>
    </row>
    <row r="96" spans="1:14" x14ac:dyDescent="0.25">
      <c r="A96" s="5">
        <v>84</v>
      </c>
      <c r="B96" s="6">
        <f t="shared" si="29"/>
        <v>0.66000000000000092</v>
      </c>
      <c r="C96" s="7">
        <f t="shared" si="17"/>
        <v>7.9015999999999836E-2</v>
      </c>
      <c r="D96" s="6">
        <f t="shared" si="21"/>
        <v>1.924243918642393</v>
      </c>
      <c r="E96" s="7">
        <f t="shared" si="18"/>
        <v>7.8184960869105535E-2</v>
      </c>
      <c r="F96" s="6">
        <f t="shared" si="22"/>
        <v>0.34528795601573109</v>
      </c>
      <c r="G96" s="7">
        <f t="shared" si="19"/>
        <v>7.9793492139479727E-2</v>
      </c>
      <c r="H96" s="6">
        <f t="shared" si="23"/>
        <v>1.2272863673881462</v>
      </c>
      <c r="I96" s="7">
        <f t="shared" si="20"/>
        <v>8.1578334500109317E-2</v>
      </c>
      <c r="J96" s="5">
        <f t="shared" si="24"/>
        <v>146.495</v>
      </c>
      <c r="K96" s="18">
        <f t="shared" si="25"/>
        <v>6.9731619999999852</v>
      </c>
      <c r="L96" s="18">
        <f t="shared" si="26"/>
        <v>6.8998227966985635</v>
      </c>
      <c r="M96" s="18">
        <f t="shared" si="27"/>
        <v>7.0417756813090859</v>
      </c>
      <c r="N96" s="18">
        <f t="shared" si="28"/>
        <v>7.1992880196346469</v>
      </c>
    </row>
    <row r="97" spans="1:14" x14ac:dyDescent="0.25">
      <c r="A97" s="5">
        <v>85</v>
      </c>
      <c r="B97" s="6">
        <f t="shared" si="29"/>
        <v>0.68000000000000094</v>
      </c>
      <c r="C97" s="7">
        <f t="shared" si="17"/>
        <v>7.5263999999999831E-2</v>
      </c>
      <c r="D97" s="6">
        <f t="shared" si="21"/>
        <v>1.9349544517286807</v>
      </c>
      <c r="E97" s="7">
        <f t="shared" si="18"/>
        <v>7.4423936808316604E-2</v>
      </c>
      <c r="F97" s="6">
        <f t="shared" si="22"/>
        <v>0.35575122741014714</v>
      </c>
      <c r="G97" s="7">
        <f t="shared" si="19"/>
        <v>7.6050328445442461E-2</v>
      </c>
      <c r="H97" s="6">
        <f t="shared" si="23"/>
        <v>1.2164259393666148</v>
      </c>
      <c r="I97" s="7">
        <f t="shared" si="20"/>
        <v>7.7865150221501533E-2</v>
      </c>
      <c r="J97" s="5">
        <f t="shared" si="24"/>
        <v>148.26</v>
      </c>
      <c r="K97" s="18">
        <f t="shared" si="25"/>
        <v>6.6420479999999849</v>
      </c>
      <c r="L97" s="18">
        <f t="shared" si="26"/>
        <v>6.5679124233339401</v>
      </c>
      <c r="M97" s="18">
        <f t="shared" si="27"/>
        <v>6.7114414853102975</v>
      </c>
      <c r="N97" s="18">
        <f t="shared" si="28"/>
        <v>6.8715995070475104</v>
      </c>
    </row>
    <row r="98" spans="1:14" x14ac:dyDescent="0.25">
      <c r="A98" s="5">
        <v>86</v>
      </c>
      <c r="B98" s="6">
        <f t="shared" si="29"/>
        <v>0.70000000000000095</v>
      </c>
      <c r="C98" s="7">
        <f t="shared" si="17"/>
        <v>7.1399999999999825E-2</v>
      </c>
      <c r="D98" s="6">
        <f t="shared" si="21"/>
        <v>1.9456649848149685</v>
      </c>
      <c r="E98" s="7">
        <f t="shared" si="18"/>
        <v>7.05557208453782E-2</v>
      </c>
      <c r="F98" s="6">
        <f t="shared" si="22"/>
        <v>0.36621449880456325</v>
      </c>
      <c r="G98" s="7">
        <f t="shared" si="19"/>
        <v>7.2190682427301422E-2</v>
      </c>
      <c r="H98" s="6">
        <f t="shared" si="23"/>
        <v>1.2055216929411683</v>
      </c>
      <c r="I98" s="7">
        <f t="shared" si="20"/>
        <v>7.4025695578017636E-2</v>
      </c>
      <c r="J98" s="5">
        <f t="shared" si="24"/>
        <v>150.02500000000001</v>
      </c>
      <c r="K98" s="18">
        <f t="shared" si="25"/>
        <v>6.3010499999999849</v>
      </c>
      <c r="L98" s="18">
        <f t="shared" si="26"/>
        <v>6.2265423646046258</v>
      </c>
      <c r="M98" s="18">
        <f t="shared" si="27"/>
        <v>6.3708277242093505</v>
      </c>
      <c r="N98" s="18">
        <f t="shared" si="28"/>
        <v>6.5327676347600567</v>
      </c>
    </row>
    <row r="99" spans="1:14" x14ac:dyDescent="0.25">
      <c r="A99" s="5">
        <v>87</v>
      </c>
      <c r="B99" s="6">
        <f t="shared" si="29"/>
        <v>0.72000000000000097</v>
      </c>
      <c r="C99" s="7">
        <f t="shared" si="17"/>
        <v>6.7423999999999804E-2</v>
      </c>
      <c r="D99" s="6">
        <f t="shared" si="21"/>
        <v>1.9563755179012563</v>
      </c>
      <c r="E99" s="7">
        <f t="shared" si="18"/>
        <v>6.6580756720450052E-2</v>
      </c>
      <c r="F99" s="6">
        <f t="shared" si="22"/>
        <v>0.3766777701989793</v>
      </c>
      <c r="G99" s="7">
        <f t="shared" si="19"/>
        <v>6.8214131526969202E-2</v>
      </c>
      <c r="H99" s="6">
        <f t="shared" si="23"/>
        <v>1.194571780680836</v>
      </c>
      <c r="I99" s="7">
        <f t="shared" si="20"/>
        <v>7.0058406768090942E-2</v>
      </c>
      <c r="J99" s="5">
        <f t="shared" si="24"/>
        <v>151.79</v>
      </c>
      <c r="K99" s="18">
        <f t="shared" si="25"/>
        <v>5.9501679999999828</v>
      </c>
      <c r="L99" s="18">
        <f t="shared" si="26"/>
        <v>5.8757517805797175</v>
      </c>
      <c r="M99" s="18">
        <f t="shared" si="27"/>
        <v>6.0198971072550318</v>
      </c>
      <c r="N99" s="18">
        <f t="shared" si="28"/>
        <v>6.1826543972840255</v>
      </c>
    </row>
    <row r="100" spans="1:14" x14ac:dyDescent="0.25">
      <c r="A100" s="5">
        <v>88</v>
      </c>
      <c r="B100" s="6">
        <f t="shared" si="29"/>
        <v>0.74000000000000099</v>
      </c>
      <c r="C100" s="7">
        <f t="shared" si="17"/>
        <v>6.3335999999999809E-2</v>
      </c>
      <c r="D100" s="6">
        <f t="shared" si="21"/>
        <v>1.9670860509875441</v>
      </c>
      <c r="E100" s="7">
        <f t="shared" si="18"/>
        <v>6.2499500419245568E-2</v>
      </c>
      <c r="F100" s="6">
        <f t="shared" si="22"/>
        <v>0.38714104159339541</v>
      </c>
      <c r="G100" s="7">
        <f t="shared" si="19"/>
        <v>6.4120240387489313E-2</v>
      </c>
      <c r="H100" s="6">
        <f t="shared" si="23"/>
        <v>1.1835742940865277</v>
      </c>
      <c r="I100" s="7">
        <f t="shared" si="20"/>
        <v>6.5961640674169431E-2</v>
      </c>
      <c r="J100" s="5">
        <f t="shared" si="24"/>
        <v>153.55500000000001</v>
      </c>
      <c r="K100" s="18">
        <f t="shared" si="25"/>
        <v>5.5894019999999829</v>
      </c>
      <c r="L100" s="18">
        <f t="shared" si="26"/>
        <v>5.5155809119984216</v>
      </c>
      <c r="M100" s="18">
        <f t="shared" si="27"/>
        <v>5.6586112141959317</v>
      </c>
      <c r="N100" s="18">
        <f t="shared" si="28"/>
        <v>5.8211147894954518</v>
      </c>
    </row>
    <row r="101" spans="1:14" x14ac:dyDescent="0.25">
      <c r="A101" s="5">
        <v>89</v>
      </c>
      <c r="B101" s="6">
        <f t="shared" si="29"/>
        <v>0.76000000000000101</v>
      </c>
      <c r="C101" s="7">
        <f t="shared" si="17"/>
        <v>5.9135999999999786E-2</v>
      </c>
      <c r="D101" s="6">
        <f t="shared" si="21"/>
        <v>1.9777965840738319</v>
      </c>
      <c r="E101" s="7">
        <f t="shared" si="18"/>
        <v>5.8312420120724018E-2</v>
      </c>
      <c r="F101" s="6">
        <f t="shared" si="22"/>
        <v>0.39760431298781151</v>
      </c>
      <c r="G101" s="7">
        <f t="shared" si="19"/>
        <v>5.990856080537299E-2</v>
      </c>
      <c r="H101" s="6">
        <f t="shared" si="23"/>
        <v>1.1725272596511636</v>
      </c>
      <c r="I101" s="7">
        <f t="shared" si="20"/>
        <v>6.1733670861599532E-2</v>
      </c>
      <c r="J101" s="5">
        <f t="shared" si="24"/>
        <v>155.32</v>
      </c>
      <c r="K101" s="18">
        <f t="shared" si="25"/>
        <v>5.2187519999999807</v>
      </c>
      <c r="L101" s="18">
        <f t="shared" si="26"/>
        <v>5.1460710756538948</v>
      </c>
      <c r="M101" s="18">
        <f t="shared" si="27"/>
        <v>5.2869304910741661</v>
      </c>
      <c r="N101" s="18">
        <f t="shared" si="28"/>
        <v>5.4479964535361587</v>
      </c>
    </row>
    <row r="102" spans="1:14" x14ac:dyDescent="0.25">
      <c r="A102" s="5">
        <v>90</v>
      </c>
      <c r="B102" s="6">
        <f t="shared" si="29"/>
        <v>0.78000000000000103</v>
      </c>
      <c r="C102" s="7">
        <f t="shared" si="17"/>
        <v>5.4823999999999776E-2</v>
      </c>
      <c r="D102" s="6">
        <f t="shared" si="21"/>
        <v>1.9885071171601196</v>
      </c>
      <c r="E102" s="7">
        <f t="shared" si="18"/>
        <v>5.4019996143383042E-2</v>
      </c>
      <c r="F102" s="6">
        <f t="shared" si="22"/>
        <v>0.40806758438222757</v>
      </c>
      <c r="G102" s="7">
        <f t="shared" si="19"/>
        <v>5.5578631681529544E-2</v>
      </c>
      <c r="H102" s="6">
        <f t="shared" si="23"/>
        <v>1.1614286346350455</v>
      </c>
      <c r="I102" s="7">
        <f t="shared" si="20"/>
        <v>5.7372683264549584E-2</v>
      </c>
      <c r="J102" s="5">
        <f t="shared" si="24"/>
        <v>157.08500000000001</v>
      </c>
      <c r="K102" s="18">
        <f t="shared" si="25"/>
        <v>4.8382179999999799</v>
      </c>
      <c r="L102" s="18">
        <f t="shared" si="26"/>
        <v>4.7672646596535531</v>
      </c>
      <c r="M102" s="18">
        <f t="shared" si="27"/>
        <v>4.9048142458949826</v>
      </c>
      <c r="N102" s="18">
        <f t="shared" si="28"/>
        <v>5.0631392980965009</v>
      </c>
    </row>
    <row r="103" spans="1:14" x14ac:dyDescent="0.25">
      <c r="A103" s="5">
        <v>91</v>
      </c>
      <c r="B103" s="6">
        <f t="shared" si="29"/>
        <v>0.80000000000000104</v>
      </c>
      <c r="C103" s="7">
        <f t="shared" si="17"/>
        <v>5.0399999999999764E-2</v>
      </c>
      <c r="D103" s="6">
        <f t="shared" si="21"/>
        <v>1.9992176502464072</v>
      </c>
      <c r="E103" s="7">
        <f t="shared" si="18"/>
        <v>4.9622720890159844E-2</v>
      </c>
      <c r="F103" s="6">
        <f t="shared" si="22"/>
        <v>0.41853085577664367</v>
      </c>
      <c r="G103" s="7">
        <f t="shared" si="19"/>
        <v>5.1129978970784751E-2</v>
      </c>
      <c r="H103" s="6">
        <f t="shared" si="23"/>
        <v>1.1502763025291722</v>
      </c>
      <c r="I103" s="7">
        <f t="shared" si="20"/>
        <v>5.2876771530527833E-2</v>
      </c>
      <c r="J103" s="19">
        <f t="shared" si="24"/>
        <v>158.85</v>
      </c>
      <c r="K103" s="20">
        <f t="shared" si="25"/>
        <v>4.4477999999999795</v>
      </c>
      <c r="L103" s="20">
        <f t="shared" si="26"/>
        <v>4.3792051185566061</v>
      </c>
      <c r="M103" s="20">
        <f t="shared" si="27"/>
        <v>4.5122206441717543</v>
      </c>
      <c r="N103" s="20">
        <f t="shared" si="28"/>
        <v>4.6663750875690813</v>
      </c>
    </row>
    <row r="104" spans="1:14" x14ac:dyDescent="0.25">
      <c r="A104" s="5">
        <v>92</v>
      </c>
      <c r="B104" s="6">
        <f t="shared" si="29"/>
        <v>0.82000000000000106</v>
      </c>
      <c r="C104" s="7">
        <f t="shared" si="17"/>
        <v>4.5863999999999752E-2</v>
      </c>
      <c r="D104" s="6">
        <f t="shared" si="21"/>
        <v>2.0099281833326952</v>
      </c>
      <c r="E104" s="7">
        <f t="shared" si="18"/>
        <v>4.5121098791944814E-2</v>
      </c>
      <c r="F104" s="6">
        <f t="shared" si="22"/>
        <v>0.42899412717105978</v>
      </c>
      <c r="G104" s="7">
        <f t="shared" si="19"/>
        <v>4.6562115629981693E-2</v>
      </c>
      <c r="H104" s="6">
        <f t="shared" si="23"/>
        <v>1.1390680681761474</v>
      </c>
      <c r="I104" s="7">
        <f t="shared" si="20"/>
        <v>4.8243931991840849E-2</v>
      </c>
      <c r="J104" s="5">
        <f t="shared" si="24"/>
        <v>160.61500000000001</v>
      </c>
      <c r="K104" s="18">
        <f t="shared" si="25"/>
        <v>4.0474979999999778</v>
      </c>
      <c r="L104" s="18">
        <f t="shared" si="26"/>
        <v>3.9819369683891299</v>
      </c>
      <c r="M104" s="18">
        <f t="shared" si="27"/>
        <v>4.1091067043458844</v>
      </c>
      <c r="N104" s="18">
        <f t="shared" si="28"/>
        <v>4.2575269982799551</v>
      </c>
    </row>
    <row r="105" spans="1:14" x14ac:dyDescent="0.25">
      <c r="A105" s="5">
        <v>93</v>
      </c>
      <c r="B105" s="6">
        <f t="shared" si="29"/>
        <v>0.84000000000000108</v>
      </c>
      <c r="C105" s="7">
        <f t="shared" si="17"/>
        <v>4.1215999999999753E-2</v>
      </c>
      <c r="D105" s="6">
        <f t="shared" si="21"/>
        <v>2.0206387164189827</v>
      </c>
      <c r="E105" s="7">
        <f t="shared" si="18"/>
        <v>4.051564624971693E-2</v>
      </c>
      <c r="F105" s="6">
        <f t="shared" si="22"/>
        <v>0.43945739856547583</v>
      </c>
      <c r="G105" s="7">
        <f t="shared" si="19"/>
        <v>4.1874541564658752E-2</v>
      </c>
      <c r="H105" s="6">
        <f t="shared" si="23"/>
        <v>1.1278016525148709</v>
      </c>
      <c r="I105" s="7">
        <f t="shared" si="20"/>
        <v>4.3472058228697819E-2</v>
      </c>
      <c r="J105" s="5">
        <f t="shared" si="24"/>
        <v>162.38</v>
      </c>
      <c r="K105" s="18">
        <f t="shared" si="25"/>
        <v>3.6373119999999783</v>
      </c>
      <c r="L105" s="18">
        <f t="shared" si="26"/>
        <v>3.5755057815375189</v>
      </c>
      <c r="M105" s="18">
        <f t="shared" si="27"/>
        <v>3.6954282930811346</v>
      </c>
      <c r="N105" s="18">
        <f t="shared" si="28"/>
        <v>3.8364091386825825</v>
      </c>
    </row>
    <row r="106" spans="1:14" x14ac:dyDescent="0.25">
      <c r="A106" s="5">
        <v>94</v>
      </c>
      <c r="B106" s="6">
        <f t="shared" si="29"/>
        <v>0.8600000000000011</v>
      </c>
      <c r="C106" s="7">
        <f t="shared" si="17"/>
        <v>3.6455999999999739E-2</v>
      </c>
      <c r="D106" s="6">
        <f t="shared" si="21"/>
        <v>2.0313492495052707</v>
      </c>
      <c r="E106" s="7">
        <f t="shared" si="18"/>
        <v>3.5806891575304034E-2</v>
      </c>
      <c r="F106" s="6">
        <f t="shared" si="22"/>
        <v>0.44992066995989194</v>
      </c>
      <c r="G106" s="7">
        <f t="shared" si="19"/>
        <v>3.7066743574298733E-2</v>
      </c>
      <c r="H106" s="6">
        <f t="shared" si="23"/>
        <v>1.1164746869112741</v>
      </c>
      <c r="I106" s="7">
        <f t="shared" si="20"/>
        <v>3.8558935184554E-2</v>
      </c>
      <c r="J106" s="5">
        <f t="shared" si="24"/>
        <v>164.14500000000001</v>
      </c>
      <c r="K106" s="18">
        <f t="shared" si="25"/>
        <v>3.2172419999999771</v>
      </c>
      <c r="L106" s="18">
        <f t="shared" si="26"/>
        <v>3.1599581815205808</v>
      </c>
      <c r="M106" s="18">
        <f t="shared" si="27"/>
        <v>3.2711401204318631</v>
      </c>
      <c r="N106" s="18">
        <f t="shared" si="28"/>
        <v>3.4028260300368904</v>
      </c>
    </row>
    <row r="107" spans="1:14" x14ac:dyDescent="0.25">
      <c r="A107" s="5">
        <v>95</v>
      </c>
      <c r="B107" s="6">
        <f t="shared" si="29"/>
        <v>0.88000000000000111</v>
      </c>
      <c r="C107" s="7">
        <f t="shared" si="17"/>
        <v>3.1583999999999723E-2</v>
      </c>
      <c r="D107" s="6">
        <f t="shared" si="21"/>
        <v>2.0420597825915583</v>
      </c>
      <c r="E107" s="7">
        <f t="shared" si="18"/>
        <v>3.0995374930778974E-2</v>
      </c>
      <c r="F107" s="6">
        <f t="shared" si="22"/>
        <v>0.46038394135430805</v>
      </c>
      <c r="G107" s="7">
        <f t="shared" si="19"/>
        <v>3.2138195296143368E-2</v>
      </c>
      <c r="H107" s="6">
        <f t="shared" si="23"/>
        <v>1.1050847070328906</v>
      </c>
      <c r="I107" s="7">
        <f t="shared" si="20"/>
        <v>3.3502232789599407E-2</v>
      </c>
      <c r="J107" s="5">
        <f t="shared" si="24"/>
        <v>165.91</v>
      </c>
      <c r="K107" s="18">
        <f t="shared" si="25"/>
        <v>2.7872879999999758</v>
      </c>
      <c r="L107" s="18">
        <f t="shared" si="26"/>
        <v>2.7353418376412444</v>
      </c>
      <c r="M107" s="18">
        <f t="shared" si="27"/>
        <v>2.8361957348846523</v>
      </c>
      <c r="N107" s="18">
        <f t="shared" si="28"/>
        <v>2.9565720436821477</v>
      </c>
    </row>
    <row r="108" spans="1:14" x14ac:dyDescent="0.25">
      <c r="A108" s="5">
        <v>96</v>
      </c>
      <c r="B108" s="6">
        <f t="shared" si="29"/>
        <v>0.90000000000000113</v>
      </c>
      <c r="C108" s="7">
        <f t="shared" si="17"/>
        <v>2.6599999999999721E-2</v>
      </c>
      <c r="D108" s="6">
        <f t="shared" si="21"/>
        <v>2.0527703156778463</v>
      </c>
      <c r="E108" s="7">
        <f t="shared" si="18"/>
        <v>2.608164826649384E-2</v>
      </c>
      <c r="F108" s="6">
        <f t="shared" si="22"/>
        <v>0.4708472127487241</v>
      </c>
      <c r="G108" s="7">
        <f t="shared" si="19"/>
        <v>2.7088357147566966E-2</v>
      </c>
      <c r="H108" s="6">
        <f t="shared" si="23"/>
        <v>1.0936291462199652</v>
      </c>
      <c r="I108" s="7">
        <f t="shared" si="20"/>
        <v>2.8299499042974574E-2</v>
      </c>
      <c r="J108" s="5">
        <f t="shared" si="24"/>
        <v>167.67499999999998</v>
      </c>
      <c r="K108" s="18">
        <f t="shared" si="25"/>
        <v>2.3474499999999754</v>
      </c>
      <c r="L108" s="18">
        <f t="shared" si="26"/>
        <v>2.3017054595180815</v>
      </c>
      <c r="M108" s="18">
        <f t="shared" si="27"/>
        <v>2.3905475182727849</v>
      </c>
      <c r="N108" s="18">
        <f t="shared" si="28"/>
        <v>2.4974307905425062</v>
      </c>
    </row>
    <row r="109" spans="1:14" x14ac:dyDescent="0.25">
      <c r="A109" s="5">
        <v>97</v>
      </c>
      <c r="B109" s="6">
        <f t="shared" si="29"/>
        <v>0.92000000000000115</v>
      </c>
      <c r="C109" s="7">
        <f t="shared" ref="C109:C113" si="30">C$6-B109*B109*C$6</f>
        <v>2.1503999999999704E-2</v>
      </c>
      <c r="D109" s="6">
        <f t="shared" si="21"/>
        <v>2.0634808487641338</v>
      </c>
      <c r="E109" s="7">
        <f t="shared" ref="E109:E113" si="31">SIN(D109)-(1-C$6)</f>
        <v>2.1066275257764944E-2</v>
      </c>
      <c r="F109" s="6">
        <f t="shared" si="22"/>
        <v>0.4813104841431402</v>
      </c>
      <c r="G109" s="7">
        <f t="shared" ref="G109:G113" si="32">-COSH(F109)+1+C$6</f>
        <v>2.1916676267000557E-2</v>
      </c>
      <c r="H109" s="6">
        <f t="shared" si="23"/>
        <v>1.0821053282999726</v>
      </c>
      <c r="I109" s="7">
        <f t="shared" ref="I109:I113" si="33">SIN(H109)-1+C$6</f>
        <v>2.2948152498208363E-2</v>
      </c>
      <c r="J109" s="5">
        <f t="shared" si="24"/>
        <v>169.44</v>
      </c>
      <c r="K109" s="18">
        <f t="shared" si="25"/>
        <v>1.8977279999999739</v>
      </c>
      <c r="L109" s="18">
        <f t="shared" si="26"/>
        <v>1.8590987914977564</v>
      </c>
      <c r="M109" s="18">
        <f t="shared" si="27"/>
        <v>1.9341466805627991</v>
      </c>
      <c r="N109" s="18">
        <f t="shared" si="28"/>
        <v>2.0251744579668882</v>
      </c>
    </row>
    <row r="110" spans="1:14" x14ac:dyDescent="0.25">
      <c r="A110" s="5">
        <v>98</v>
      </c>
      <c r="B110" s="6">
        <f t="shared" si="29"/>
        <v>0.94000000000000117</v>
      </c>
      <c r="C110" s="7">
        <f t="shared" si="30"/>
        <v>1.62959999999997E-2</v>
      </c>
      <c r="D110" s="6">
        <f t="shared" si="21"/>
        <v>2.0741913818504214</v>
      </c>
      <c r="E110" s="7">
        <f t="shared" si="31"/>
        <v>1.5949831240209766E-2</v>
      </c>
      <c r="F110" s="6">
        <f t="shared" si="22"/>
        <v>0.49177375553755631</v>
      </c>
      <c r="G110" s="7">
        <f t="shared" si="32"/>
        <v>1.6622586453406973E-2</v>
      </c>
      <c r="H110" s="6">
        <f t="shared" si="23"/>
        <v>1.0705104597857615</v>
      </c>
      <c r="I110" s="7">
        <f t="shared" si="33"/>
        <v>1.7445474089415658E-2</v>
      </c>
      <c r="J110" s="5">
        <f t="shared" si="24"/>
        <v>171.20499999999998</v>
      </c>
      <c r="K110" s="18">
        <f t="shared" si="25"/>
        <v>1.4381219999999735</v>
      </c>
      <c r="L110" s="18">
        <f t="shared" si="26"/>
        <v>1.4075726069485119</v>
      </c>
      <c r="M110" s="18">
        <f t="shared" si="27"/>
        <v>1.4669432545131653</v>
      </c>
      <c r="N110" s="18">
        <f t="shared" si="28"/>
        <v>1.5395630883909317</v>
      </c>
    </row>
    <row r="111" spans="1:14" x14ac:dyDescent="0.25">
      <c r="A111" s="5">
        <v>99</v>
      </c>
      <c r="B111" s="6">
        <f t="shared" si="29"/>
        <v>0.96000000000000119</v>
      </c>
      <c r="C111" s="7">
        <f t="shared" si="30"/>
        <v>1.097599999999968E-2</v>
      </c>
      <c r="D111" s="6">
        <f t="shared" si="21"/>
        <v>2.0849019149367094</v>
      </c>
      <c r="E111" s="7">
        <f t="shared" si="31"/>
        <v>1.0732903143748085E-2</v>
      </c>
      <c r="F111" s="6">
        <f t="shared" si="22"/>
        <v>0.50223702693197236</v>
      </c>
      <c r="G111" s="7">
        <f t="shared" si="32"/>
        <v>1.120550810428933E-2</v>
      </c>
      <c r="H111" s="6">
        <f t="shared" si="23"/>
        <v>1.0588416213898708</v>
      </c>
      <c r="I111" s="7">
        <f t="shared" si="33"/>
        <v>1.1788598227803981E-2</v>
      </c>
      <c r="J111" s="5">
        <f t="shared" si="24"/>
        <v>172.97</v>
      </c>
      <c r="K111" s="18">
        <f t="shared" si="25"/>
        <v>0.96863199999997185</v>
      </c>
      <c r="L111" s="18">
        <f t="shared" si="26"/>
        <v>0.94717870243576852</v>
      </c>
      <c r="M111" s="18">
        <f t="shared" si="27"/>
        <v>0.98888609020353335</v>
      </c>
      <c r="N111" s="18">
        <f t="shared" si="28"/>
        <v>1.0403437936037014</v>
      </c>
    </row>
    <row r="112" spans="1:14" x14ac:dyDescent="0.25">
      <c r="A112" s="5">
        <v>100</v>
      </c>
      <c r="B112" s="6">
        <f t="shared" si="29"/>
        <v>0.9800000000000012</v>
      </c>
      <c r="C112" s="7">
        <f t="shared" si="30"/>
        <v>5.5439999999996603E-3</v>
      </c>
      <c r="D112" s="6">
        <f t="shared" si="21"/>
        <v>2.0956124480229974</v>
      </c>
      <c r="E112" s="7">
        <f t="shared" si="31"/>
        <v>5.4160894252731628E-3</v>
      </c>
      <c r="F112" s="6">
        <f t="shared" si="22"/>
        <v>0.51270029832638842</v>
      </c>
      <c r="G112" s="7">
        <f t="shared" si="32"/>
        <v>5.6648481522380001E-3</v>
      </c>
      <c r="H112" s="6">
        <f t="shared" si="23"/>
        <v>1.0470957587787586</v>
      </c>
      <c r="I112" s="7">
        <f t="shared" si="33"/>
        <v>5.9745030888608275E-3</v>
      </c>
      <c r="J112" s="5">
        <f t="shared" si="24"/>
        <v>174.73499999999999</v>
      </c>
      <c r="K112" s="18">
        <f t="shared" si="25"/>
        <v>0.48925799999996999</v>
      </c>
      <c r="L112" s="18">
        <f t="shared" si="26"/>
        <v>0.47796989178035665</v>
      </c>
      <c r="M112" s="18">
        <f t="shared" si="27"/>
        <v>0.49992284943500354</v>
      </c>
      <c r="N112" s="18">
        <f t="shared" si="28"/>
        <v>0.52724989759196805</v>
      </c>
    </row>
    <row r="113" spans="1:14" x14ac:dyDescent="0.25">
      <c r="A113" s="14">
        <v>101</v>
      </c>
      <c r="B113" s="10">
        <f t="shared" si="29"/>
        <v>1.0000000000000011</v>
      </c>
      <c r="C113" s="11">
        <f t="shared" si="30"/>
        <v>-3.0531133177191805E-16</v>
      </c>
      <c r="D113" s="10">
        <f t="shared" si="21"/>
        <v>2.106322981109285</v>
      </c>
      <c r="E113" s="11">
        <f t="shared" si="31"/>
        <v>0</v>
      </c>
      <c r="F113" s="10">
        <f t="shared" si="22"/>
        <v>0.52316356972080447</v>
      </c>
      <c r="G113" s="11">
        <f t="shared" si="32"/>
        <v>-5.5511151231257827E-16</v>
      </c>
      <c r="H113" s="10">
        <f t="shared" si="23"/>
        <v>1.0352696724805082</v>
      </c>
      <c r="I113" s="11">
        <f t="shared" si="33"/>
        <v>-3.3306690738754696E-16</v>
      </c>
      <c r="J113" s="21">
        <f t="shared" si="24"/>
        <v>176.5</v>
      </c>
      <c r="K113" s="22">
        <f t="shared" si="25"/>
        <v>-2.6943725028871768E-14</v>
      </c>
      <c r="L113" s="22">
        <f t="shared" si="26"/>
        <v>0</v>
      </c>
      <c r="M113" s="22">
        <f t="shared" si="27"/>
        <v>-4.8988590961585032E-14</v>
      </c>
      <c r="N113" s="22">
        <f t="shared" si="28"/>
        <v>-2.9393154576951019E-14</v>
      </c>
    </row>
  </sheetData>
  <mergeCells count="8">
    <mergeCell ref="A2:D2"/>
    <mergeCell ref="J7:N10"/>
    <mergeCell ref="A6:B6"/>
    <mergeCell ref="K11:N11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workbookViewId="0">
      <selection activeCell="I9" sqref="I9"/>
    </sheetView>
  </sheetViews>
  <sheetFormatPr baseColWidth="10" defaultColWidth="9.140625" defaultRowHeight="15" x14ac:dyDescent="0.25"/>
  <cols>
    <col min="1" max="16384" width="9.140625" style="1"/>
  </cols>
  <sheetData>
    <row r="1" spans="1:6" x14ac:dyDescent="0.25">
      <c r="A1" s="1" t="s">
        <v>31</v>
      </c>
      <c r="B1" s="1">
        <v>400</v>
      </c>
    </row>
    <row r="3" spans="1:6" ht="30" x14ac:dyDescent="0.25">
      <c r="A3" s="1" t="s">
        <v>29</v>
      </c>
      <c r="B3" s="26" t="s">
        <v>33</v>
      </c>
      <c r="C3" s="26" t="s">
        <v>30</v>
      </c>
      <c r="D3" s="25" t="s">
        <v>32</v>
      </c>
      <c r="E3" s="1" t="s">
        <v>29</v>
      </c>
      <c r="F3" s="27" t="s">
        <v>34</v>
      </c>
    </row>
    <row r="4" spans="1:6" x14ac:dyDescent="0.25">
      <c r="A4" s="1">
        <v>0</v>
      </c>
      <c r="B4" s="1">
        <f>B$1*SIN(A4)</f>
        <v>0</v>
      </c>
      <c r="C4" s="1">
        <f>B$1*(1-COS(A4))</f>
        <v>0</v>
      </c>
      <c r="D4" s="1" t="e">
        <f>ATAN(C4/B4)</f>
        <v>#DIV/0!</v>
      </c>
      <c r="E4" s="1" t="e">
        <f>2*D4</f>
        <v>#DIV/0!</v>
      </c>
      <c r="F4" s="1" t="e">
        <f>B4/(2*SIN(E4))</f>
        <v>#DIV/0!</v>
      </c>
    </row>
    <row r="5" spans="1:6" x14ac:dyDescent="0.25">
      <c r="A5" s="28">
        <f>A4+0.02*PI()</f>
        <v>6.2831853071795868E-2</v>
      </c>
      <c r="B5" s="1">
        <f t="shared" ref="B5:B29" si="0">B$1*SIN(A5)</f>
        <v>25.116207811725349</v>
      </c>
      <c r="C5" s="1">
        <f t="shared" ref="C5" si="1">B$1*(1-COS(A5))</f>
        <v>0.78930862869137641</v>
      </c>
      <c r="D5" s="1">
        <f t="shared" ref="D5:D29" si="2">ATAN(C5/B5)</f>
        <v>3.1415926535897983E-2</v>
      </c>
      <c r="E5" s="1">
        <f t="shared" ref="E5:E29" si="3">2*D5</f>
        <v>6.2831853071795965E-2</v>
      </c>
      <c r="F5" s="1">
        <f>B5/SIN(E5)</f>
        <v>399.99999999999937</v>
      </c>
    </row>
    <row r="6" spans="1:6" x14ac:dyDescent="0.25">
      <c r="A6" s="28">
        <f t="shared" ref="A6:A29" si="4">A5+0.02*PI()</f>
        <v>0.12566370614359174</v>
      </c>
      <c r="B6" s="1">
        <f t="shared" si="0"/>
        <v>50.133293425721703</v>
      </c>
      <c r="C6" s="1">
        <f t="shared" ref="C6:C29" si="5">B$1*(1-COS(A6))</f>
        <v>3.1541194742088496</v>
      </c>
      <c r="D6" s="1">
        <f t="shared" si="2"/>
        <v>6.2831853071795493E-2</v>
      </c>
      <c r="E6" s="1">
        <f t="shared" si="3"/>
        <v>0.12566370614359099</v>
      </c>
      <c r="F6" s="1">
        <f t="shared" ref="F6:F29" si="6">B6/SIN(E6)</f>
        <v>400.00000000000239</v>
      </c>
    </row>
    <row r="7" spans="1:6" x14ac:dyDescent="0.25">
      <c r="A7" s="28">
        <f t="shared" si="4"/>
        <v>0.1884955592153876</v>
      </c>
      <c r="B7" s="1">
        <f t="shared" si="0"/>
        <v>74.952525834289858</v>
      </c>
      <c r="C7" s="1">
        <f t="shared" si="5"/>
        <v>7.0850997085245115</v>
      </c>
      <c r="D7" s="1">
        <f t="shared" si="2"/>
        <v>9.424777960769358E-2</v>
      </c>
      <c r="E7" s="1">
        <f t="shared" si="3"/>
        <v>0.18849555921538716</v>
      </c>
      <c r="F7" s="1">
        <f t="shared" si="6"/>
        <v>400.00000000000091</v>
      </c>
    </row>
    <row r="8" spans="1:6" x14ac:dyDescent="0.25">
      <c r="A8" s="28">
        <f t="shared" si="4"/>
        <v>0.25132741228718347</v>
      </c>
      <c r="B8" s="1">
        <f t="shared" si="0"/>
        <v>99.475954865941915</v>
      </c>
      <c r="C8" s="1">
        <f t="shared" si="5"/>
        <v>12.56673554854757</v>
      </c>
      <c r="D8" s="1">
        <f t="shared" si="2"/>
        <v>0.1256637061435919</v>
      </c>
      <c r="E8" s="1">
        <f t="shared" si="3"/>
        <v>0.2513274122871838</v>
      </c>
      <c r="F8" s="1">
        <f t="shared" si="6"/>
        <v>399.99999999999943</v>
      </c>
    </row>
    <row r="9" spans="1:6" x14ac:dyDescent="0.25">
      <c r="A9" s="28">
        <f t="shared" si="4"/>
        <v>0.31415926535897931</v>
      </c>
      <c r="B9" s="1">
        <f t="shared" si="0"/>
        <v>123.60679774997895</v>
      </c>
      <c r="C9" s="1">
        <f t="shared" si="5"/>
        <v>19.577393481938586</v>
      </c>
      <c r="D9" s="1">
        <f t="shared" si="2"/>
        <v>0.15707963267948979</v>
      </c>
      <c r="E9" s="1">
        <f t="shared" si="3"/>
        <v>0.31415926535897959</v>
      </c>
      <c r="F9" s="1">
        <f t="shared" si="6"/>
        <v>399.9999999999996</v>
      </c>
    </row>
    <row r="10" spans="1:6" x14ac:dyDescent="0.25">
      <c r="A10" s="28">
        <f t="shared" si="4"/>
        <v>0.37699111843077515</v>
      </c>
      <c r="B10" s="1">
        <f t="shared" si="0"/>
        <v>147.24982107387117</v>
      </c>
      <c r="C10" s="1">
        <f t="shared" si="5"/>
        <v>28.089405644699418</v>
      </c>
      <c r="D10" s="1">
        <f t="shared" si="2"/>
        <v>0.18849555921538746</v>
      </c>
      <c r="E10" s="1">
        <f t="shared" si="3"/>
        <v>0.37699111843077493</v>
      </c>
      <c r="F10" s="1">
        <f t="shared" si="6"/>
        <v>400.00000000000028</v>
      </c>
    </row>
    <row r="11" spans="1:6" x14ac:dyDescent="0.25">
      <c r="A11" s="28">
        <f t="shared" si="4"/>
        <v>0.43982297150257099</v>
      </c>
      <c r="B11" s="1">
        <f t="shared" si="0"/>
        <v>170.31171662602904</v>
      </c>
      <c r="C11" s="1">
        <f t="shared" si="5"/>
        <v>38.069179013592169</v>
      </c>
      <c r="D11" s="1">
        <f t="shared" si="2"/>
        <v>0.21991148575128544</v>
      </c>
      <c r="E11" s="1">
        <f t="shared" si="3"/>
        <v>0.43982297150257088</v>
      </c>
      <c r="F11" s="1">
        <f t="shared" si="6"/>
        <v>400.00000000000011</v>
      </c>
    </row>
    <row r="12" spans="1:6" x14ac:dyDescent="0.25">
      <c r="A12" s="28">
        <f t="shared" si="4"/>
        <v>0.50265482457436683</v>
      </c>
      <c r="B12" s="1">
        <f t="shared" si="0"/>
        <v>192.70146964068607</v>
      </c>
      <c r="C12" s="1">
        <f t="shared" si="5"/>
        <v>49.477327982454568</v>
      </c>
      <c r="D12" s="1">
        <f t="shared" si="2"/>
        <v>0.25132741228718353</v>
      </c>
      <c r="E12" s="1">
        <f t="shared" si="3"/>
        <v>0.50265482457436705</v>
      </c>
      <c r="F12" s="1">
        <f t="shared" si="6"/>
        <v>399.99999999999983</v>
      </c>
    </row>
    <row r="13" spans="1:6" x14ac:dyDescent="0.25">
      <c r="A13" s="28">
        <f t="shared" si="4"/>
        <v>0.56548667764616267</v>
      </c>
      <c r="B13" s="1">
        <f t="shared" si="0"/>
        <v>214.33071799159862</v>
      </c>
      <c r="C13" s="1">
        <f t="shared" si="5"/>
        <v>62.268829799193924</v>
      </c>
      <c r="D13" s="1">
        <f t="shared" si="2"/>
        <v>0.28274333882308128</v>
      </c>
      <c r="E13" s="1">
        <f t="shared" si="3"/>
        <v>0.56548667764616256</v>
      </c>
      <c r="F13" s="1">
        <f t="shared" si="6"/>
        <v>400.00000000000006</v>
      </c>
    </row>
    <row r="14" spans="1:6" x14ac:dyDescent="0.25">
      <c r="A14" s="28">
        <f t="shared" si="4"/>
        <v>0.62831853071795851</v>
      </c>
      <c r="B14" s="1">
        <f t="shared" si="0"/>
        <v>235.1141009169892</v>
      </c>
      <c r="C14" s="1">
        <f t="shared" si="5"/>
        <v>76.393202250021019</v>
      </c>
      <c r="D14" s="1">
        <f t="shared" si="2"/>
        <v>0.31415926535897931</v>
      </c>
      <c r="E14" s="1">
        <f t="shared" si="3"/>
        <v>0.62831853071795862</v>
      </c>
      <c r="F14" s="1">
        <f t="shared" si="6"/>
        <v>399.99999999999989</v>
      </c>
    </row>
    <row r="15" spans="1:6" x14ac:dyDescent="0.25">
      <c r="A15" s="28">
        <f t="shared" si="4"/>
        <v>0.69115038378975435</v>
      </c>
      <c r="B15" s="1">
        <f t="shared" si="0"/>
        <v>254.96959589947585</v>
      </c>
      <c r="C15" s="1">
        <f t="shared" si="5"/>
        <v>91.79470288968426</v>
      </c>
      <c r="D15" s="1">
        <f t="shared" si="2"/>
        <v>0.34557519189487712</v>
      </c>
      <c r="E15" s="1">
        <f t="shared" si="3"/>
        <v>0.69115038378975424</v>
      </c>
      <c r="F15" s="1">
        <f t="shared" si="6"/>
        <v>400.00000000000006</v>
      </c>
    </row>
    <row r="16" spans="1:6" x14ac:dyDescent="0.25">
      <c r="A16" s="28">
        <f t="shared" si="4"/>
        <v>0.75398223686155019</v>
      </c>
      <c r="B16" s="1">
        <f t="shared" si="0"/>
        <v>273.8188423714754</v>
      </c>
      <c r="C16" s="1">
        <f t="shared" si="5"/>
        <v>108.41254903143533</v>
      </c>
      <c r="D16" s="1">
        <f t="shared" si="2"/>
        <v>0.3769911184307751</v>
      </c>
      <c r="E16" s="1">
        <f t="shared" si="3"/>
        <v>0.75398223686155019</v>
      </c>
      <c r="F16" s="1">
        <f t="shared" si="6"/>
        <v>400</v>
      </c>
    </row>
    <row r="17" spans="1:6" x14ac:dyDescent="0.25">
      <c r="A17" s="28">
        <f t="shared" si="4"/>
        <v>0.81681408993334603</v>
      </c>
      <c r="B17" s="1">
        <f t="shared" si="0"/>
        <v>291.58745096856455</v>
      </c>
      <c r="C17" s="1">
        <f t="shared" si="5"/>
        <v>126.18115762852446</v>
      </c>
      <c r="D17" s="1">
        <f t="shared" si="2"/>
        <v>0.40840704496667296</v>
      </c>
      <c r="E17" s="1">
        <f t="shared" si="3"/>
        <v>0.81681408993334592</v>
      </c>
      <c r="F17" s="1">
        <f t="shared" si="6"/>
        <v>400.00000000000006</v>
      </c>
    </row>
    <row r="18" spans="1:6" x14ac:dyDescent="0.25">
      <c r="A18" s="28">
        <f t="shared" si="4"/>
        <v>0.87964594300514187</v>
      </c>
      <c r="B18" s="1">
        <f t="shared" si="0"/>
        <v>308.2052971103156</v>
      </c>
      <c r="C18" s="1">
        <f t="shared" si="5"/>
        <v>145.03040410052407</v>
      </c>
      <c r="D18" s="1">
        <f t="shared" si="2"/>
        <v>0.43982297150257105</v>
      </c>
      <c r="E18" s="1">
        <f t="shared" si="3"/>
        <v>0.87964594300514209</v>
      </c>
      <c r="F18" s="1">
        <f t="shared" si="6"/>
        <v>399.99999999999989</v>
      </c>
    </row>
    <row r="19" spans="1:6" x14ac:dyDescent="0.25">
      <c r="A19" s="28">
        <f t="shared" si="4"/>
        <v>0.94247779607693771</v>
      </c>
      <c r="B19" s="1">
        <f t="shared" si="0"/>
        <v>323.60679774997891</v>
      </c>
      <c r="C19" s="1">
        <f t="shared" si="5"/>
        <v>164.88589908301066</v>
      </c>
      <c r="D19" s="1">
        <f t="shared" si="2"/>
        <v>0.4712388980384688</v>
      </c>
      <c r="E19" s="1">
        <f t="shared" si="3"/>
        <v>0.9424777960769376</v>
      </c>
      <c r="F19" s="1">
        <f t="shared" si="6"/>
        <v>400</v>
      </c>
    </row>
    <row r="20" spans="1:6" x14ac:dyDescent="0.25">
      <c r="A20" s="28">
        <f t="shared" si="4"/>
        <v>1.0053096491487337</v>
      </c>
      <c r="B20" s="1">
        <f t="shared" si="0"/>
        <v>337.73117020080599</v>
      </c>
      <c r="C20" s="1">
        <f t="shared" si="5"/>
        <v>185.6692820084013</v>
      </c>
      <c r="D20" s="1">
        <f t="shared" si="2"/>
        <v>0.50265482457436683</v>
      </c>
      <c r="E20" s="1">
        <f t="shared" si="3"/>
        <v>1.0053096491487337</v>
      </c>
      <c r="F20" s="1">
        <f t="shared" si="6"/>
        <v>400</v>
      </c>
    </row>
    <row r="21" spans="1:6" x14ac:dyDescent="0.25">
      <c r="A21" s="28">
        <f t="shared" si="4"/>
        <v>1.0681415022205296</v>
      </c>
      <c r="B21" s="1">
        <f t="shared" si="0"/>
        <v>350.52267201754546</v>
      </c>
      <c r="C21" s="1">
        <f t="shared" si="5"/>
        <v>207.29853035931387</v>
      </c>
      <c r="D21" s="1">
        <f t="shared" si="2"/>
        <v>0.53407075111026481</v>
      </c>
      <c r="E21" s="1">
        <f t="shared" si="3"/>
        <v>1.0681415022205296</v>
      </c>
      <c r="F21" s="1">
        <f t="shared" si="6"/>
        <v>400.00000000000006</v>
      </c>
    </row>
    <row r="22" spans="1:6" x14ac:dyDescent="0.25">
      <c r="A22" s="28">
        <f t="shared" si="4"/>
        <v>1.1309733552923256</v>
      </c>
      <c r="B22" s="1">
        <f t="shared" si="0"/>
        <v>361.93082098640781</v>
      </c>
      <c r="C22" s="1">
        <f t="shared" si="5"/>
        <v>229.68828337397093</v>
      </c>
      <c r="D22" s="1">
        <f t="shared" si="2"/>
        <v>0.56548667764616278</v>
      </c>
      <c r="E22" s="1">
        <f t="shared" si="3"/>
        <v>1.1309733552923256</v>
      </c>
      <c r="F22" s="1">
        <f t="shared" si="6"/>
        <v>400</v>
      </c>
    </row>
    <row r="23" spans="1:6" x14ac:dyDescent="0.25">
      <c r="A23" s="28">
        <f t="shared" si="4"/>
        <v>1.1938052083641215</v>
      </c>
      <c r="B23" s="1">
        <f t="shared" si="0"/>
        <v>371.91059435530059</v>
      </c>
      <c r="C23" s="1">
        <f t="shared" si="5"/>
        <v>252.75017892612883</v>
      </c>
      <c r="D23" s="1">
        <f t="shared" si="2"/>
        <v>0.59690260418206065</v>
      </c>
      <c r="E23" s="1">
        <f t="shared" si="3"/>
        <v>1.1938052083641213</v>
      </c>
      <c r="F23" s="1">
        <f t="shared" si="6"/>
        <v>400.00000000000006</v>
      </c>
    </row>
    <row r="24" spans="1:6" x14ac:dyDescent="0.25">
      <c r="A24" s="28">
        <f t="shared" si="4"/>
        <v>1.2566370614359175</v>
      </c>
      <c r="B24" s="1">
        <f t="shared" si="0"/>
        <v>380.42260651806146</v>
      </c>
      <c r="C24" s="1">
        <f t="shared" si="5"/>
        <v>276.39320225002109</v>
      </c>
      <c r="D24" s="1">
        <f t="shared" si="2"/>
        <v>0.62831853071795873</v>
      </c>
      <c r="E24" s="1">
        <f t="shared" si="3"/>
        <v>1.2566370614359175</v>
      </c>
      <c r="F24" s="1">
        <f t="shared" si="6"/>
        <v>400</v>
      </c>
    </row>
    <row r="25" spans="1:6" x14ac:dyDescent="0.25">
      <c r="A25" s="28">
        <f t="shared" si="4"/>
        <v>1.3194689145077134</v>
      </c>
      <c r="B25" s="1">
        <f t="shared" si="0"/>
        <v>387.43326445145249</v>
      </c>
      <c r="C25" s="1">
        <f t="shared" si="5"/>
        <v>300.52404513405821</v>
      </c>
      <c r="D25" s="1">
        <f t="shared" si="2"/>
        <v>0.65973445725385671</v>
      </c>
      <c r="E25" s="1">
        <f t="shared" si="3"/>
        <v>1.3194689145077134</v>
      </c>
      <c r="F25" s="1">
        <f t="shared" si="6"/>
        <v>400</v>
      </c>
    </row>
    <row r="26" spans="1:6" x14ac:dyDescent="0.25">
      <c r="A26" s="28">
        <f t="shared" si="4"/>
        <v>1.3823007675795094</v>
      </c>
      <c r="B26" s="1">
        <f t="shared" si="0"/>
        <v>392.91490029147548</v>
      </c>
      <c r="C26" s="1">
        <f t="shared" si="5"/>
        <v>325.0474741657103</v>
      </c>
      <c r="D26" s="1">
        <f t="shared" si="2"/>
        <v>0.69115038378975469</v>
      </c>
      <c r="E26" s="1">
        <f t="shared" si="3"/>
        <v>1.3823007675795094</v>
      </c>
      <c r="F26" s="1">
        <f t="shared" si="6"/>
        <v>400</v>
      </c>
    </row>
    <row r="27" spans="1:6" x14ac:dyDescent="0.25">
      <c r="A27" s="28">
        <f t="shared" si="4"/>
        <v>1.4451326206513053</v>
      </c>
      <c r="B27" s="1">
        <f t="shared" si="0"/>
        <v>396.84588052579113</v>
      </c>
      <c r="C27" s="1">
        <f t="shared" si="5"/>
        <v>349.86670657427845</v>
      </c>
      <c r="D27" s="1">
        <f t="shared" si="2"/>
        <v>0.72256631032565266</v>
      </c>
      <c r="E27" s="1">
        <f t="shared" si="3"/>
        <v>1.4451326206513053</v>
      </c>
      <c r="F27" s="1">
        <f t="shared" si="6"/>
        <v>400</v>
      </c>
    </row>
    <row r="28" spans="1:6" x14ac:dyDescent="0.25">
      <c r="A28" s="28">
        <f t="shared" si="4"/>
        <v>1.5079644737231013</v>
      </c>
      <c r="B28" s="1">
        <f t="shared" si="0"/>
        <v>399.2106913713086</v>
      </c>
      <c r="C28" s="1">
        <f t="shared" si="5"/>
        <v>374.88379218827487</v>
      </c>
      <c r="D28" s="1">
        <f t="shared" si="2"/>
        <v>0.75398223686155075</v>
      </c>
      <c r="E28" s="1">
        <f t="shared" si="3"/>
        <v>1.5079644737231015</v>
      </c>
      <c r="F28" s="1">
        <f t="shared" si="6"/>
        <v>400</v>
      </c>
    </row>
    <row r="29" spans="1:6" x14ac:dyDescent="0.25">
      <c r="A29" s="28">
        <f t="shared" si="4"/>
        <v>1.5707963267948972</v>
      </c>
      <c r="B29" s="1">
        <f t="shared" si="0"/>
        <v>400</v>
      </c>
      <c r="C29" s="1">
        <f t="shared" si="5"/>
        <v>400.00000000000028</v>
      </c>
      <c r="D29" s="1">
        <f t="shared" si="2"/>
        <v>0.78539816339744861</v>
      </c>
      <c r="E29" s="1">
        <f t="shared" si="3"/>
        <v>1.5707963267948972</v>
      </c>
      <c r="F29" s="1">
        <f t="shared" si="6"/>
        <v>400</v>
      </c>
    </row>
    <row r="30" spans="1:6" x14ac:dyDescent="0.25">
      <c r="A30" s="28"/>
    </row>
    <row r="31" spans="1:6" x14ac:dyDescent="0.25">
      <c r="A31" s="28"/>
    </row>
    <row r="32" spans="1:6" x14ac:dyDescent="0.25">
      <c r="A32" s="28"/>
    </row>
    <row r="33" spans="1:1" x14ac:dyDescent="0.25">
      <c r="A33" s="28"/>
    </row>
    <row r="34" spans="1:1" x14ac:dyDescent="0.25">
      <c r="A34" s="28"/>
    </row>
    <row r="35" spans="1:1" x14ac:dyDescent="0.25">
      <c r="A35" s="28"/>
    </row>
    <row r="36" spans="1:1" x14ac:dyDescent="0.25">
      <c r="A36" s="28"/>
    </row>
    <row r="37" spans="1:1" x14ac:dyDescent="0.25">
      <c r="A37" s="28"/>
    </row>
    <row r="38" spans="1:1" x14ac:dyDescent="0.25">
      <c r="A38" s="28"/>
    </row>
    <row r="39" spans="1:1" x14ac:dyDescent="0.25">
      <c r="A39" s="28"/>
    </row>
    <row r="40" spans="1:1" x14ac:dyDescent="0.25">
      <c r="A40" s="28"/>
    </row>
    <row r="41" spans="1:1" x14ac:dyDescent="0.25">
      <c r="A41" s="28"/>
    </row>
    <row r="42" spans="1:1" x14ac:dyDescent="0.25">
      <c r="A42" s="28"/>
    </row>
    <row r="43" spans="1:1" x14ac:dyDescent="0.25">
      <c r="A43" s="28"/>
    </row>
    <row r="44" spans="1:1" x14ac:dyDescent="0.25">
      <c r="A44" s="28"/>
    </row>
    <row r="45" spans="1:1" x14ac:dyDescent="0.25">
      <c r="A45" s="28"/>
    </row>
    <row r="46" spans="1:1" x14ac:dyDescent="0.25">
      <c r="A46" s="28"/>
    </row>
    <row r="47" spans="1:1" x14ac:dyDescent="0.25">
      <c r="A47" s="28"/>
    </row>
    <row r="48" spans="1:1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  <row r="62" spans="1:1" x14ac:dyDescent="0.25">
      <c r="A62" s="28"/>
    </row>
    <row r="63" spans="1:1" x14ac:dyDescent="0.25">
      <c r="A63" s="28"/>
    </row>
    <row r="64" spans="1:1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  <row r="78" spans="1:1" x14ac:dyDescent="0.25">
      <c r="A78" s="28"/>
    </row>
    <row r="79" spans="1:1" x14ac:dyDescent="0.25">
      <c r="A79" s="28"/>
    </row>
    <row r="80" spans="1:1" x14ac:dyDescent="0.25">
      <c r="A80" s="28"/>
    </row>
    <row r="81" spans="1:1" x14ac:dyDescent="0.25">
      <c r="A81" s="28"/>
    </row>
    <row r="82" spans="1:1" x14ac:dyDescent="0.25">
      <c r="A82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31" sqref="E3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Kurven-Vergleich</vt:lpstr>
      <vt:lpstr>temp</vt:lpstr>
      <vt:lpstr>Sheet3</vt:lpstr>
    </vt:vector>
  </TitlesOfParts>
  <Company>novero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Pieper (novero/Bochum)</dc:creator>
  <cp:lastModifiedBy>Microsoft</cp:lastModifiedBy>
  <dcterms:created xsi:type="dcterms:W3CDTF">2017-05-10T08:00:43Z</dcterms:created>
  <dcterms:modified xsi:type="dcterms:W3CDTF">2017-09-09T20:47:36Z</dcterms:modified>
</cp:coreProperties>
</file>